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342F02C0-7DEF-4080-A22A-AAB4C096CDEF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Índice" sheetId="46" r:id="rId1"/>
    <sheet name="Tabela 1" sheetId="1" r:id="rId2"/>
    <sheet name="Tabela 2" sheetId="2" r:id="rId3"/>
    <sheet name="Tabela 3" sheetId="43" r:id="rId4"/>
    <sheet name="Tabela 4" sheetId="45" r:id="rId5"/>
    <sheet name="Tabela 5" sheetId="26" r:id="rId6"/>
    <sheet name="Tabela 6" sheetId="23" r:id="rId7"/>
    <sheet name="Tabela 7" sheetId="30" r:id="rId8"/>
    <sheet name="Tabela 8" sheetId="9" r:id="rId9"/>
    <sheet name="Tabela 9 " sheetId="36" r:id="rId10"/>
    <sheet name="Tabela 10" sheetId="2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5">'Tabela 5'!$A$2:$J$31</definedName>
    <definedName name="índice">'Tabela 1'!$U$3</definedName>
  </definedNames>
  <calcPr calcId="191029"/>
</workbook>
</file>

<file path=xl/calcChain.xml><?xml version="1.0" encoding="utf-8"?>
<calcChain xmlns="http://schemas.openxmlformats.org/spreadsheetml/2006/main">
  <c r="M26" i="45" l="1"/>
  <c r="L26" i="45"/>
  <c r="K26" i="45"/>
  <c r="M30" i="36" l="1"/>
  <c r="L6" i="2" l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11" i="1"/>
  <c r="M10" i="1"/>
  <c r="L9" i="1"/>
  <c r="L10" i="1"/>
  <c r="L8" i="1"/>
  <c r="L7" i="1"/>
  <c r="M19" i="1" l="1"/>
  <c r="L19" i="1"/>
  <c r="L11" i="1"/>
  <c r="L27" i="29"/>
  <c r="M27" i="29" s="1"/>
  <c r="L26" i="29"/>
  <c r="M26" i="29" s="1"/>
  <c r="L25" i="29"/>
  <c r="M25" i="29" s="1"/>
  <c r="M24" i="29"/>
  <c r="L24" i="29"/>
  <c r="L23" i="29"/>
  <c r="M23" i="29" s="1"/>
  <c r="L22" i="29"/>
  <c r="M22" i="29" s="1"/>
  <c r="L21" i="29"/>
  <c r="M21" i="29" s="1"/>
  <c r="L20" i="29"/>
  <c r="M20" i="29" s="1"/>
  <c r="L19" i="29"/>
  <c r="M19" i="29" s="1"/>
  <c r="L18" i="29"/>
  <c r="M18" i="29" s="1"/>
  <c r="L17" i="29"/>
  <c r="M17" i="29" s="1"/>
  <c r="M16" i="29"/>
  <c r="L16" i="29"/>
  <c r="L15" i="29"/>
  <c r="M15" i="29" s="1"/>
  <c r="L14" i="29"/>
  <c r="M14" i="29" s="1"/>
  <c r="L13" i="29"/>
  <c r="M13" i="29" s="1"/>
  <c r="L12" i="29"/>
  <c r="M12" i="29" s="1"/>
  <c r="L11" i="29"/>
  <c r="M11" i="29" s="1"/>
  <c r="L9" i="29"/>
  <c r="M9" i="29" s="1"/>
  <c r="L8" i="29"/>
  <c r="M8" i="29" s="1"/>
  <c r="M6" i="29"/>
  <c r="L6" i="29"/>
  <c r="L10" i="29"/>
  <c r="L7" i="29"/>
  <c r="M7" i="29" s="1"/>
  <c r="L28" i="23"/>
  <c r="L29" i="23"/>
  <c r="M10" i="29" l="1"/>
  <c r="L27" i="23"/>
  <c r="K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M14" i="43"/>
  <c r="M13" i="43"/>
  <c r="M12" i="43"/>
  <c r="M11" i="43"/>
  <c r="M10" i="43" l="1"/>
  <c r="L27" i="43"/>
  <c r="K27" i="43"/>
  <c r="J27" i="43"/>
  <c r="I27" i="43"/>
  <c r="H27" i="43"/>
  <c r="G27" i="43"/>
  <c r="F27" i="43"/>
  <c r="E27" i="43"/>
  <c r="D27" i="43"/>
  <c r="C27" i="43"/>
  <c r="B27" i="43"/>
  <c r="M26" i="43"/>
  <c r="M25" i="43"/>
  <c r="M24" i="43"/>
  <c r="M23" i="43"/>
  <c r="M22" i="43"/>
  <c r="M21" i="43"/>
  <c r="M20" i="43"/>
  <c r="M18" i="43"/>
  <c r="M17" i="43"/>
  <c r="M16" i="43"/>
  <c r="M15" i="43"/>
  <c r="M9" i="43"/>
  <c r="M7" i="43"/>
  <c r="M6" i="43"/>
  <c r="L16" i="2"/>
  <c r="M29" i="29" l="1"/>
  <c r="L29" i="29"/>
  <c r="M28" i="29" l="1"/>
  <c r="L28" i="29"/>
  <c r="M13" i="26" l="1"/>
  <c r="M26" i="26"/>
  <c r="M21" i="26"/>
  <c r="M16" i="26"/>
  <c r="M8" i="45"/>
  <c r="M7" i="45"/>
  <c r="M6" i="45" s="1"/>
  <c r="M24" i="45"/>
  <c r="M24" i="26" s="1"/>
  <c r="M23" i="45"/>
  <c r="M23" i="26" s="1"/>
  <c r="M25" i="45"/>
  <c r="M25" i="26" s="1"/>
  <c r="M22" i="45"/>
  <c r="M22" i="26" s="1"/>
  <c r="M21" i="45"/>
  <c r="M20" i="45"/>
  <c r="M20" i="26" s="1"/>
  <c r="M19" i="45"/>
  <c r="M18" i="45"/>
  <c r="M18" i="26" s="1"/>
  <c r="M17" i="45"/>
  <c r="M15" i="45" s="1"/>
  <c r="M16" i="45"/>
  <c r="M14" i="45"/>
  <c r="M14" i="26" s="1"/>
  <c r="M13" i="45"/>
  <c r="M12" i="45"/>
  <c r="M12" i="26" s="1"/>
  <c r="M11" i="45"/>
  <c r="M10" i="45" s="1"/>
  <c r="M19" i="43"/>
  <c r="M19" i="26" s="1"/>
  <c r="M8" i="43"/>
  <c r="M8" i="26" s="1"/>
  <c r="M11" i="26" l="1"/>
  <c r="M10" i="26" s="1"/>
  <c r="M17" i="26"/>
  <c r="M7" i="26"/>
  <c r="M27" i="43"/>
  <c r="M7" i="1" s="1"/>
  <c r="M15" i="26"/>
  <c r="M9" i="26"/>
  <c r="M27" i="45"/>
  <c r="M8" i="1" s="1"/>
  <c r="M9" i="1" l="1"/>
  <c r="M11" i="1" s="1"/>
  <c r="M6" i="26"/>
  <c r="M27" i="26" s="1"/>
  <c r="J29" i="23" l="1"/>
  <c r="J27" i="23"/>
  <c r="J6" i="23" l="1"/>
  <c r="K25" i="45"/>
  <c r="K9" i="45"/>
  <c r="K8" i="45"/>
  <c r="K7" i="45"/>
  <c r="K26" i="43"/>
  <c r="K9" i="43"/>
  <c r="K8" i="43"/>
  <c r="K7" i="43"/>
  <c r="J25" i="23" l="1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K27" i="45" l="1"/>
  <c r="K23" i="45"/>
  <c r="K11" i="45"/>
  <c r="W8" i="2"/>
  <c r="W16" i="2"/>
  <c r="W6" i="2"/>
  <c r="K9" i="2" l="1"/>
  <c r="K16" i="2" s="1"/>
  <c r="K7" i="2"/>
  <c r="K8" i="2" s="1"/>
  <c r="J26" i="45" l="1"/>
  <c r="J9" i="2" l="1"/>
  <c r="I11" i="2"/>
  <c r="J12" i="2" l="1"/>
  <c r="J10" i="2"/>
  <c r="J11" i="2"/>
  <c r="J14" i="2"/>
  <c r="J15" i="2"/>
  <c r="I10" i="2"/>
  <c r="I15" i="2"/>
  <c r="I12" i="2"/>
  <c r="I9" i="2"/>
  <c r="I14" i="2"/>
  <c r="J7" i="2" l="1"/>
  <c r="J8" i="2" s="1"/>
  <c r="J13" i="2"/>
  <c r="I13" i="2"/>
  <c r="I7" i="2"/>
  <c r="H28" i="26" l="1"/>
  <c r="H27" i="26"/>
  <c r="H29" i="26" l="1"/>
  <c r="H15" i="45"/>
  <c r="H27" i="45" s="1"/>
  <c r="I15" i="45"/>
  <c r="J15" i="45"/>
  <c r="J25" i="45"/>
  <c r="J24" i="45"/>
  <c r="J23" i="45"/>
  <c r="J22" i="45"/>
  <c r="J21" i="45"/>
  <c r="J20" i="45"/>
  <c r="J19" i="45"/>
  <c r="J18" i="45"/>
  <c r="J17" i="45"/>
  <c r="J16" i="45"/>
  <c r="J14" i="45"/>
  <c r="J13" i="45"/>
  <c r="J12" i="45"/>
  <c r="J11" i="45"/>
  <c r="J10" i="45"/>
  <c r="J9" i="45"/>
  <c r="J8" i="45"/>
  <c r="J7" i="45"/>
  <c r="J6" i="45"/>
  <c r="G27" i="45"/>
  <c r="F27" i="45"/>
  <c r="E27" i="45"/>
  <c r="D27" i="45"/>
  <c r="C27" i="45"/>
  <c r="B27" i="45"/>
  <c r="I26" i="45"/>
  <c r="I25" i="45"/>
  <c r="I24" i="45"/>
  <c r="I23" i="45"/>
  <c r="I22" i="45"/>
  <c r="I21" i="45"/>
  <c r="I20" i="45"/>
  <c r="I19" i="45"/>
  <c r="I18" i="45"/>
  <c r="I17" i="45"/>
  <c r="I16" i="45"/>
  <c r="I14" i="45"/>
  <c r="I13" i="45"/>
  <c r="I12" i="45"/>
  <c r="I11" i="45"/>
  <c r="I9" i="45"/>
  <c r="I8" i="45"/>
  <c r="I7" i="45"/>
  <c r="I6" i="45"/>
  <c r="J27" i="45" l="1"/>
  <c r="I10" i="45"/>
  <c r="I27" i="45" s="1"/>
  <c r="W7" i="2" l="1"/>
  <c r="J28" i="23" l="1"/>
  <c r="K15" i="45" l="1"/>
  <c r="K24" i="45"/>
  <c r="K22" i="45"/>
  <c r="K21" i="45"/>
  <c r="K20" i="45"/>
  <c r="K19" i="45"/>
  <c r="K18" i="45"/>
  <c r="K17" i="45"/>
  <c r="K16" i="45"/>
  <c r="K14" i="45"/>
  <c r="K13" i="45"/>
  <c r="K12" i="45"/>
  <c r="K10" i="45"/>
  <c r="K6" i="45"/>
</calcChain>
</file>

<file path=xl/sharedStrings.xml><?xml version="1.0" encoding="utf-8"?>
<sst xmlns="http://schemas.openxmlformats.org/spreadsheetml/2006/main" count="283" uniqueCount="88">
  <si>
    <t>Componentes do Produto Interno Bruto</t>
  </si>
  <si>
    <t>(+) Impostos sobre produto, líquidos de subsídios</t>
  </si>
  <si>
    <t>(=) PIB - Ótica da Produção</t>
  </si>
  <si>
    <t xml:space="preserve">Remunerações </t>
  </si>
  <si>
    <t xml:space="preserve">   Salários</t>
  </si>
  <si>
    <t xml:space="preserve">   Contribuições sociais</t>
  </si>
  <si>
    <t xml:space="preserve">   Impostos sobre produto, líquidos de subsídios</t>
  </si>
  <si>
    <t xml:space="preserve">   Outros impostos sobre produto, líquidos de subsídios</t>
  </si>
  <si>
    <t>(=) PIB - Ótica da Renda</t>
  </si>
  <si>
    <t>(+) Excedente Operacional Bruto e Rendimento Misto</t>
  </si>
  <si>
    <t>Produto Interno Bruto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</si>
  <si>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</si>
  <si>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</si>
  <si>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</si>
  <si>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</si>
  <si>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</si>
  <si>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</si>
  <si>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</si>
  <si>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</si>
  <si>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Artes, cultura, esporte e recreação e outras atividades de serviços</t>
  </si>
  <si>
    <t>Serviços domésticos</t>
  </si>
  <si>
    <t>Impostos sobre produtos, líquidos de subsídios</t>
  </si>
  <si>
    <t>Agropecuária</t>
  </si>
  <si>
    <t>Indústria</t>
  </si>
  <si>
    <t>Serviços</t>
  </si>
  <si>
    <t>Valores correntes (R$ milhão)</t>
  </si>
  <si>
    <t>(+) Impostos totais</t>
  </si>
  <si>
    <t>Agricultura, inclusive o apoio à agricultura e a pós-colheita</t>
  </si>
  <si>
    <t>Valor Adicionado Bruto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</si>
  <si>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</t>
  </si>
  <si>
    <t>Distrito Federal</t>
  </si>
  <si>
    <t>Participação do DF no Brasil (%)</t>
  </si>
  <si>
    <t>Pecuária, inclusive o apoio à pecuária</t>
  </si>
  <si>
    <t xml:space="preserve">    Valor bruto da produção </t>
  </si>
  <si>
    <t>(-) Consumo intermediário</t>
  </si>
  <si>
    <t>(=) Valor adicionado bruto</t>
  </si>
  <si>
    <t xml:space="preserve"> Valor bruto da produção (R$ milhão)</t>
  </si>
  <si>
    <t xml:space="preserve"> Consumo intermediário  (R$ milhão)</t>
  </si>
  <si>
    <t>-</t>
  </si>
  <si>
    <t>Indústrias extrativas</t>
  </si>
  <si>
    <t xml:space="preserve">     Valor adicionado bruto </t>
  </si>
  <si>
    <t>Série encadeada do deflator  (2010=100)</t>
  </si>
  <si>
    <t>Educação e saúde privadas</t>
  </si>
  <si>
    <t>Produção florestal, pesca e aquicultura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</si>
  <si>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</si>
  <si>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</si>
  <si>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</si>
  <si>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</si>
  <si>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t>Participação no PIB do DF (%)</t>
  </si>
  <si>
    <t>Valor adicionado bruto</t>
  </si>
  <si>
    <t>Total valor adicionado bruto</t>
  </si>
  <si>
    <t xml:space="preserve"> Participação do DF no Brasil (%)</t>
  </si>
  <si>
    <t>(+) Impostos sobre a produção</t>
  </si>
  <si>
    <t xml:space="preserve">   Outros impostos sobre a produção, líquidos de subsídios</t>
  </si>
  <si>
    <t>(+) Excedente Operacional Bruto (EOB) e Rendimento Misto (RM)</t>
  </si>
  <si>
    <t xml:space="preserve"> Valor bruto da produção</t>
  </si>
  <si>
    <t xml:space="preserve"> Consumo intermediário</t>
  </si>
  <si>
    <t>Brasil</t>
  </si>
  <si>
    <t>Índice</t>
  </si>
  <si>
    <t xml:space="preserve">                                                                                                                                                                        Índice</t>
  </si>
  <si>
    <t>índice</t>
  </si>
  <si>
    <t>Índice de tabela - Série de PIB 2010-2021</t>
  </si>
  <si>
    <t>Tabela 1 - Componentes do Produto Interno Bruto segundo as óticas da produção e da renda - Brasil e Distrito Federal - 2010-2021</t>
  </si>
  <si>
    <t>Tabela 2 - Participação dos componentes do Produto Interno Bruto segundo as óticas da produção e da renda - Distrito Federal - 2010-2021</t>
  </si>
  <si>
    <t>Tabela 5 - Consumo intermediário segundo os setores e as atividades econômicas - Distrito Federal - 2010-2021</t>
  </si>
  <si>
    <t>Índice!A1</t>
  </si>
  <si>
    <t xml:space="preserve">           Índice</t>
  </si>
  <si>
    <t xml:space="preserve">            Índice</t>
  </si>
  <si>
    <t xml:space="preserve">      Índice</t>
  </si>
  <si>
    <t xml:space="preserve">    Índice</t>
  </si>
  <si>
    <t xml:space="preserve">                                                                                                                                                                             Tabela 1 - Componentes do Produto Interno Bruto segundo as óticas da produção e da renda - Brasil e Distrito Federal - 2010-2021</t>
  </si>
  <si>
    <t xml:space="preserve">     Índice</t>
  </si>
  <si>
    <t>Fontes: CAECO/DIEPS/IPEDF Codeplan e IBGE em parceria com os Órgãos Estaduais de Estatística, Secretarias Estaduais de Governo e Superintendência da Zona Franca de Manaus - SUFRAMA.</t>
  </si>
  <si>
    <t xml:space="preserve">     Valor corrente (R$ milhão)</t>
  </si>
  <si>
    <t xml:space="preserve">   Variação  em volume (%)</t>
  </si>
  <si>
    <t xml:space="preserve">   Série encadeada do volume (2010=100)</t>
  </si>
  <si>
    <t xml:space="preserve">                                                                                              Participação no total do valor adicionado bruto (%)</t>
  </si>
  <si>
    <t xml:space="preserve"> Fontes: CAECO/DIEPS/IPEDF Codeplan e IBGE em parceria com os Órgãos Estaduais de Estatística, Secretarias Estaduais de Governo e Superintendência da Zona Franca de Manaus - SUFRAMA.</t>
  </si>
  <si>
    <t>Tabela 3 - Valor bruto da produção segundo os setores e as atividades econômicas - Distrito Federal - 2010-2021</t>
  </si>
  <si>
    <t xml:space="preserve">                      Tabela 4 - Consumo intermediário segundo os setores e as atividades econômicas - Distrito Federal - 2010-2021</t>
  </si>
  <si>
    <t>Tabela 5 - Produto Interno Bruto e valor adicionado bruto segundo os setores e as atividades econômicas - Distrito Federal - 2010-2021</t>
  </si>
  <si>
    <t>Tabela 6 - Variação em  volume do Produto Interno Bruto e do valor adicionado bruto segundo os setores e as atividades econômicas - Distrito Federal - 2011-2021</t>
  </si>
  <si>
    <t>Tabela 7 - Série encadeada do volume do Produto Interno Bruto e do valor adicionado bruto segundo os setores e as atividades econômicas - Distrito Federal - 2010-2021</t>
  </si>
  <si>
    <t xml:space="preserve">                      Tabela 8 - Participação dos setores e atividades econômicas no valor adicionado bruto - Distrito Federal - 2010-2021</t>
  </si>
  <si>
    <t>Tabela 9 - Participação do Produto Interno Bruto e do valor adicionado bruto do Distrito Federal no Brasil, segundo os setores e as atividades econômicas -  2010-2021</t>
  </si>
  <si>
    <t>Tabela 10 - Série encadeada do deflator do Produto Interno Bruto e do valor adicionado bruto segundo os setores e as atividades econômicas - Distrito Federal - 2010-2021</t>
  </si>
  <si>
    <t>Tabela 9- Participação do Produto Interno Bruto e do valor adicionado bruto do Distrito Federal no Brasil, segundo os setores e as atividades econômicas -  2010-2021</t>
  </si>
  <si>
    <t>Tabela 8 - Participação dos setores e atividades econômicas no valor adicionado bruto - Distrito Federal - 2010-2021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</si>
</sst>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-* #,##0.0_-;\-* #,##0.0_-;_-* &quot;-&quot;?_-;_-@_-"/>
    <numFmt numFmtId="168" formatCode="_(* #,##0.00_);_(* \(#,##0.00\);_(* &quot;-&quot;??_);_(@_)"/>
    <numFmt numFmtId="169" formatCode="##0.0"/>
    <numFmt numFmtId="170" formatCode="0.0000"/>
    <numFmt numFmtId="171" formatCode="0.00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.5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3" tint="-0.499984740745262"/>
      <name val="Arial"/>
      <family val="2"/>
    </font>
    <font>
      <u/>
      <sz val="11"/>
      <color theme="4" tint="-0.249977111117893"/>
      <name val="Calibri"/>
      <family val="2"/>
      <scheme val="minor"/>
    </font>
    <font>
      <sz val="14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u/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13" fillId="0" borderId="0" applyFill="0" applyProtection="0"/>
    <xf numFmtId="43" fontId="1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165" fontId="0" fillId="0" borderId="0" xfId="0" applyNumberFormat="1"/>
    <xf numFmtId="0" fontId="0" fillId="5" borderId="0" xfId="0" applyFill="1"/>
    <xf numFmtId="0" fontId="2" fillId="3" borderId="6" xfId="0" applyFont="1" applyFill="1" applyBorder="1" applyAlignment="1">
      <alignment horizontal="center" vertical="center"/>
    </xf>
    <xf numFmtId="165" fontId="0" fillId="5" borderId="0" xfId="0" applyNumberFormat="1" applyFill="1"/>
    <xf numFmtId="164" fontId="0" fillId="0" borderId="0" xfId="1" applyNumberFormat="1" applyFont="1"/>
    <xf numFmtId="165" fontId="2" fillId="5" borderId="0" xfId="0" applyNumberFormat="1" applyFont="1" applyFill="1" applyAlignment="1">
      <alignment vertical="center"/>
    </xf>
    <xf numFmtId="166" fontId="4" fillId="5" borderId="0" xfId="1" applyNumberFormat="1" applyFont="1" applyFill="1" applyBorder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 wrapText="1"/>
    </xf>
    <xf numFmtId="165" fontId="4" fillId="5" borderId="0" xfId="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0" fontId="11" fillId="0" borderId="0" xfId="0" applyFont="1"/>
    <xf numFmtId="0" fontId="0" fillId="0" borderId="0" xfId="0" applyFont="1"/>
    <xf numFmtId="0" fontId="1" fillId="0" borderId="0" xfId="0" applyFont="1"/>
    <xf numFmtId="0" fontId="7" fillId="3" borderId="1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43" fontId="0" fillId="5" borderId="0" xfId="1" applyFont="1" applyFill="1"/>
    <xf numFmtId="0" fontId="0" fillId="0" borderId="0" xfId="0"/>
    <xf numFmtId="0" fontId="7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 applyBorder="1"/>
    <xf numFmtId="165" fontId="4" fillId="5" borderId="0" xfId="0" applyNumberFormat="1" applyFont="1" applyFill="1" applyAlignment="1">
      <alignment vertical="center"/>
    </xf>
    <xf numFmtId="0" fontId="14" fillId="0" borderId="0" xfId="0" applyFont="1"/>
    <xf numFmtId="0" fontId="7" fillId="3" borderId="4" xfId="0" applyFont="1" applyFill="1" applyBorder="1" applyAlignment="1">
      <alignment horizontal="center" vertical="center"/>
    </xf>
    <xf numFmtId="0" fontId="16" fillId="5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5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165" fontId="20" fillId="0" borderId="0" xfId="0" applyNumberFormat="1" applyFont="1"/>
    <xf numFmtId="0" fontId="20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8" fillId="0" borderId="0" xfId="7"/>
    <xf numFmtId="0" fontId="22" fillId="0" borderId="0" xfId="0" applyFont="1"/>
    <xf numFmtId="0" fontId="18" fillId="0" borderId="1" xfId="7" applyBorder="1" applyAlignment="1">
      <alignment horizontal="left" vertical="center" indent="2"/>
    </xf>
    <xf numFmtId="0" fontId="18" fillId="0" borderId="0" xfId="7" applyBorder="1" applyAlignment="1">
      <alignment horizontal="left" vertical="center" indent="2"/>
    </xf>
    <xf numFmtId="165" fontId="20" fillId="0" borderId="0" xfId="1" applyNumberFormat="1" applyFont="1"/>
    <xf numFmtId="0" fontId="0" fillId="0" borderId="0" xfId="0" applyAlignment="1">
      <alignment horizontal="center"/>
    </xf>
    <xf numFmtId="0" fontId="18" fillId="0" borderId="0" xfId="7" applyAlignment="1">
      <alignment horizontal="left" indent="154"/>
    </xf>
    <xf numFmtId="0" fontId="18" fillId="0" borderId="0" xfId="7" applyAlignment="1">
      <alignment horizontal="left" indent="155"/>
    </xf>
    <xf numFmtId="0" fontId="18" fillId="0" borderId="0" xfId="7" applyAlignment="1">
      <alignment horizontal="left" indent="156"/>
    </xf>
    <xf numFmtId="0" fontId="18" fillId="0" borderId="1" xfId="7" applyBorder="1" applyAlignment="1"/>
    <xf numFmtId="0" fontId="18" fillId="0" borderId="1" xfId="7" applyBorder="1" applyAlignment="1">
      <alignment horizontal="left" indent="194"/>
    </xf>
    <xf numFmtId="0" fontId="18" fillId="0" borderId="0" xfId="7" applyAlignment="1">
      <alignment horizontal="left" indent="154"/>
    </xf>
    <xf numFmtId="2" fontId="0" fillId="0" borderId="0" xfId="0" applyNumberFormat="1"/>
    <xf numFmtId="0" fontId="18" fillId="0" borderId="1" xfId="7" quotePrefix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5" fontId="20" fillId="0" borderId="0" xfId="0" applyNumberFormat="1" applyFont="1" applyBorder="1"/>
    <xf numFmtId="166" fontId="25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0" fontId="0" fillId="0" borderId="0" xfId="0" quotePrefix="1" applyFill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8" fillId="0" borderId="0" xfId="7" applyBorder="1" applyAlignment="1">
      <alignment vertical="center"/>
    </xf>
    <xf numFmtId="0" fontId="18" fillId="0" borderId="0" xfId="7" applyFill="1"/>
    <xf numFmtId="0" fontId="4" fillId="3" borderId="4" xfId="0" applyFont="1" applyFill="1" applyBorder="1" applyAlignment="1">
      <alignment horizontal="center" vertical="center"/>
    </xf>
    <xf numFmtId="0" fontId="26" fillId="0" borderId="0" xfId="0" applyFont="1"/>
    <xf numFmtId="165" fontId="27" fillId="2" borderId="0" xfId="0" applyNumberFormat="1" applyFont="1" applyFill="1" applyBorder="1" applyAlignment="1">
      <alignment vertical="center"/>
    </xf>
    <xf numFmtId="165" fontId="6" fillId="5" borderId="0" xfId="1" applyNumberFormat="1" applyFont="1" applyFill="1" applyBorder="1" applyAlignment="1">
      <alignment vertical="center"/>
    </xf>
    <xf numFmtId="165" fontId="26" fillId="0" borderId="0" xfId="0" applyNumberFormat="1" applyFont="1"/>
    <xf numFmtId="165" fontId="26" fillId="0" borderId="0" xfId="0" applyNumberFormat="1" applyFont="1" applyBorder="1"/>
    <xf numFmtId="165" fontId="27" fillId="3" borderId="1" xfId="0" applyNumberFormat="1" applyFont="1" applyFill="1" applyBorder="1" applyAlignment="1">
      <alignment vertical="center"/>
    </xf>
    <xf numFmtId="165" fontId="6" fillId="5" borderId="0" xfId="0" applyNumberFormat="1" applyFont="1" applyFill="1" applyBorder="1" applyAlignment="1">
      <alignment vertical="center" wrapText="1"/>
    </xf>
    <xf numFmtId="165" fontId="6" fillId="5" borderId="0" xfId="0" applyNumberFormat="1" applyFont="1" applyFill="1" applyAlignment="1">
      <alignment vertical="center" wrapText="1"/>
    </xf>
    <xf numFmtId="165" fontId="6" fillId="5" borderId="13" xfId="0" applyNumberFormat="1" applyFont="1" applyFill="1" applyBorder="1" applyAlignment="1">
      <alignment vertical="center" wrapText="1"/>
    </xf>
    <xf numFmtId="165" fontId="6" fillId="5" borderId="13" xfId="1" applyNumberFormat="1" applyFont="1" applyFill="1" applyBorder="1" applyAlignment="1">
      <alignment vertical="center" wrapText="1"/>
    </xf>
    <xf numFmtId="165" fontId="6" fillId="5" borderId="0" xfId="1" applyNumberFormat="1" applyFont="1" applyFill="1" applyBorder="1" applyAlignment="1">
      <alignment vertical="center" wrapText="1"/>
    </xf>
    <xf numFmtId="165" fontId="6" fillId="5" borderId="0" xfId="1" applyNumberFormat="1" applyFont="1" applyFill="1" applyAlignment="1">
      <alignment vertical="center" wrapText="1"/>
    </xf>
    <xf numFmtId="164" fontId="6" fillId="5" borderId="0" xfId="1" applyNumberFormat="1" applyFont="1" applyFill="1" applyBorder="1" applyAlignment="1">
      <alignment vertical="center"/>
    </xf>
    <xf numFmtId="2" fontId="6" fillId="5" borderId="0" xfId="1" applyNumberFormat="1" applyFont="1" applyFill="1" applyBorder="1" applyAlignment="1">
      <alignment vertical="center"/>
    </xf>
    <xf numFmtId="164" fontId="29" fillId="5" borderId="0" xfId="1" applyNumberFormat="1" applyFont="1" applyFill="1" applyAlignment="1">
      <alignment vertical="center"/>
    </xf>
    <xf numFmtId="166" fontId="27" fillId="2" borderId="7" xfId="0" applyNumberFormat="1" applyFont="1" applyFill="1" applyBorder="1" applyAlignment="1">
      <alignment horizontal="right" vertical="center"/>
    </xf>
    <xf numFmtId="166" fontId="27" fillId="2" borderId="1" xfId="0" applyNumberFormat="1" applyFont="1" applyFill="1" applyBorder="1" applyAlignment="1">
      <alignment horizontal="right" vertical="center"/>
    </xf>
    <xf numFmtId="167" fontId="27" fillId="2" borderId="1" xfId="0" applyNumberFormat="1" applyFont="1" applyFill="1" applyBorder="1" applyAlignment="1">
      <alignment horizontal="right" vertical="center"/>
    </xf>
    <xf numFmtId="164" fontId="27" fillId="2" borderId="1" xfId="1" applyNumberFormat="1" applyFont="1" applyFill="1" applyBorder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5" fontId="26" fillId="0" borderId="0" xfId="1" applyNumberFormat="1" applyFont="1"/>
    <xf numFmtId="165" fontId="6" fillId="5" borderId="0" xfId="1" applyNumberFormat="1" applyFont="1" applyFill="1" applyBorder="1" applyAlignment="1">
      <alignment horizontal="right" vertical="center"/>
    </xf>
    <xf numFmtId="165" fontId="27" fillId="4" borderId="0" xfId="0" applyNumberFormat="1" applyFont="1" applyFill="1" applyBorder="1" applyAlignment="1">
      <alignment vertical="center"/>
    </xf>
    <xf numFmtId="165" fontId="6" fillId="5" borderId="0" xfId="0" applyNumberFormat="1" applyFont="1" applyFill="1" applyBorder="1" applyAlignment="1">
      <alignment vertical="center"/>
    </xf>
    <xf numFmtId="165" fontId="27" fillId="4" borderId="1" xfId="0" applyNumberFormat="1" applyFont="1" applyFill="1" applyBorder="1" applyAlignment="1">
      <alignment vertical="center"/>
    </xf>
    <xf numFmtId="166" fontId="27" fillId="2" borderId="0" xfId="0" applyNumberFormat="1" applyFont="1" applyFill="1" applyBorder="1" applyAlignment="1">
      <alignment vertical="center"/>
    </xf>
    <xf numFmtId="166" fontId="27" fillId="2" borderId="0" xfId="0" applyNumberFormat="1" applyFont="1" applyFill="1" applyAlignment="1">
      <alignment vertical="center"/>
    </xf>
    <xf numFmtId="166" fontId="6" fillId="5" borderId="0" xfId="1" applyNumberFormat="1" applyFont="1" applyFill="1" applyBorder="1" applyAlignment="1"/>
    <xf numFmtId="166" fontId="6" fillId="5" borderId="0" xfId="1" applyNumberFormat="1" applyFont="1" applyFill="1" applyBorder="1" applyAlignment="1">
      <alignment vertical="center"/>
    </xf>
    <xf numFmtId="166" fontId="27" fillId="4" borderId="0" xfId="0" applyNumberFormat="1" applyFont="1" applyFill="1" applyBorder="1" applyAlignment="1">
      <alignment vertical="center"/>
    </xf>
    <xf numFmtId="166" fontId="27" fillId="4" borderId="1" xfId="0" applyNumberFormat="1" applyFont="1" applyFill="1" applyBorder="1" applyAlignment="1">
      <alignment vertical="center"/>
    </xf>
    <xf numFmtId="164" fontId="27" fillId="2" borderId="0" xfId="0" applyNumberFormat="1" applyFont="1" applyFill="1" applyBorder="1" applyAlignment="1">
      <alignment vertical="center"/>
    </xf>
    <xf numFmtId="166" fontId="30" fillId="0" borderId="0" xfId="0" applyNumberFormat="1" applyFont="1"/>
    <xf numFmtId="167" fontId="6" fillId="5" borderId="0" xfId="1" applyNumberFormat="1" applyFont="1" applyFill="1" applyBorder="1" applyAlignment="1">
      <alignment vertical="center"/>
    </xf>
    <xf numFmtId="164" fontId="27" fillId="4" borderId="0" xfId="0" applyNumberFormat="1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164" fontId="27" fillId="4" borderId="1" xfId="0" applyNumberFormat="1" applyFont="1" applyFill="1" applyBorder="1" applyAlignment="1">
      <alignment vertical="center"/>
    </xf>
    <xf numFmtId="164" fontId="28" fillId="7" borderId="0" xfId="1" applyNumberFormat="1" applyFont="1" applyFill="1" applyBorder="1" applyAlignment="1">
      <alignment vertical="center"/>
    </xf>
    <xf numFmtId="164" fontId="27" fillId="2" borderId="3" xfId="0" applyNumberFormat="1" applyFont="1" applyFill="1" applyBorder="1" applyAlignment="1">
      <alignment vertical="center"/>
    </xf>
    <xf numFmtId="0" fontId="31" fillId="8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32" fillId="8" borderId="0" xfId="0" applyFont="1" applyFill="1" applyBorder="1"/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69" fontId="0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4" fontId="6" fillId="5" borderId="0" xfId="1" applyNumberFormat="1" applyFont="1" applyFill="1" applyBorder="1" applyAlignment="1">
      <alignment vertical="center"/>
    </xf>
    <xf numFmtId="170" fontId="30" fillId="0" borderId="0" xfId="0" applyNumberFormat="1" applyFont="1"/>
    <xf numFmtId="0" fontId="9" fillId="3" borderId="1" xfId="0" applyFont="1" applyFill="1" applyBorder="1" applyAlignment="1">
      <alignment horizontal="left" vertical="center"/>
    </xf>
    <xf numFmtId="166" fontId="0" fillId="0" borderId="0" xfId="0" applyNumberFormat="1"/>
    <xf numFmtId="3" fontId="3" fillId="3" borderId="14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/>
    </xf>
    <xf numFmtId="164" fontId="27" fillId="2" borderId="3" xfId="0" applyNumberFormat="1" applyFont="1" applyFill="1" applyBorder="1" applyAlignment="1">
      <alignment horizontal="right" vertical="center"/>
    </xf>
    <xf numFmtId="164" fontId="27" fillId="2" borderId="0" xfId="0" applyNumberFormat="1" applyFont="1" applyFill="1" applyBorder="1" applyAlignment="1">
      <alignment horizontal="right" vertical="center"/>
    </xf>
    <xf numFmtId="166" fontId="6" fillId="5" borderId="0" xfId="1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5" fontId="6" fillId="5" borderId="3" xfId="0" applyNumberFormat="1" applyFont="1" applyFill="1" applyBorder="1" applyAlignment="1">
      <alignment vertical="center" wrapText="1"/>
    </xf>
    <xf numFmtId="167" fontId="0" fillId="0" borderId="0" xfId="0" applyNumberFormat="1"/>
    <xf numFmtId="164" fontId="9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18" fillId="0" borderId="0" xfId="7" quotePrefix="1" applyBorder="1" applyAlignment="1">
      <alignment horizontal="right"/>
    </xf>
    <xf numFmtId="166" fontId="25" fillId="0" borderId="0" xfId="0" applyNumberFormat="1" applyFont="1" applyBorder="1"/>
    <xf numFmtId="164" fontId="9" fillId="3" borderId="0" xfId="0" applyNumberFormat="1" applyFont="1" applyFill="1" applyBorder="1" applyAlignment="1">
      <alignment vertical="center"/>
    </xf>
    <xf numFmtId="0" fontId="24" fillId="0" borderId="0" xfId="7" applyFont="1" applyBorder="1" applyAlignment="1">
      <alignment horizontal="left" vertical="center" indent="4"/>
    </xf>
    <xf numFmtId="0" fontId="18" fillId="0" borderId="0" xfId="7" applyAlignment="1">
      <alignment horizontal="right"/>
    </xf>
    <xf numFmtId="0" fontId="18" fillId="0" borderId="0" xfId="7" applyBorder="1" applyAlignment="1">
      <alignment horizontal="left" indent="154"/>
    </xf>
    <xf numFmtId="165" fontId="20" fillId="0" borderId="0" xfId="1" applyNumberFormat="1" applyFont="1" applyBorder="1"/>
    <xf numFmtId="0" fontId="6" fillId="5" borderId="0" xfId="1" applyNumberFormat="1" applyFont="1" applyFill="1" applyBorder="1" applyAlignment="1">
      <alignment vertical="center"/>
    </xf>
    <xf numFmtId="0" fontId="2" fillId="0" borderId="0" xfId="0" applyFont="1" applyBorder="1"/>
    <xf numFmtId="171" fontId="0" fillId="0" borderId="0" xfId="0" applyNumberFormat="1"/>
    <xf numFmtId="165" fontId="27" fillId="2" borderId="1" xfId="0" applyNumberFormat="1" applyFont="1" applyFill="1" applyBorder="1" applyAlignment="1">
      <alignment vertical="center" wrapText="1"/>
    </xf>
    <xf numFmtId="165" fontId="27" fillId="2" borderId="7" xfId="0" applyNumberFormat="1" applyFont="1" applyFill="1" applyBorder="1" applyAlignment="1">
      <alignment vertical="center" wrapText="1"/>
    </xf>
    <xf numFmtId="165" fontId="27" fillId="2" borderId="0" xfId="0" applyNumberFormat="1" applyFont="1" applyFill="1" applyBorder="1" applyAlignment="1">
      <alignment vertical="center" wrapText="1"/>
    </xf>
    <xf numFmtId="0" fontId="33" fillId="0" borderId="0" xfId="0" applyFont="1" applyBorder="1"/>
    <xf numFmtId="0" fontId="33" fillId="0" borderId="0" xfId="0" applyFont="1"/>
    <xf numFmtId="165" fontId="17" fillId="5" borderId="0" xfId="0" applyNumberFormat="1" applyFont="1" applyFill="1" applyAlignment="1">
      <alignment vertical="center"/>
    </xf>
    <xf numFmtId="165" fontId="34" fillId="5" borderId="0" xfId="0" applyNumberFormat="1" applyFont="1" applyFill="1" applyAlignment="1">
      <alignment vertical="center"/>
    </xf>
    <xf numFmtId="165" fontId="0" fillId="0" borderId="0" xfId="1" applyNumberFormat="1" applyFont="1"/>
    <xf numFmtId="0" fontId="18" fillId="0" borderId="0" xfId="7" applyAlignment="1">
      <alignment horizontal="left" indent="154"/>
    </xf>
    <xf numFmtId="0" fontId="18" fillId="0" borderId="1" xfId="7" applyBorder="1" applyAlignment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left" wrapText="1"/>
    </xf>
    <xf numFmtId="0" fontId="23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8" borderId="0" xfId="2" applyFont="1" applyFill="1" applyBorder="1" applyAlignment="1">
      <alignment horizontal="left" wrapText="1"/>
    </xf>
    <xf numFmtId="0" fontId="31" fillId="8" borderId="0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18" fillId="5" borderId="0" xfId="7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18" fillId="5" borderId="1" xfId="7" applyFill="1" applyBorder="1" applyAlignment="1">
      <alignment horizontal="right" vertical="center"/>
    </xf>
    <xf numFmtId="0" fontId="18" fillId="5" borderId="0" xfId="7" applyFill="1" applyBorder="1" applyAlignment="1">
      <alignment horizontal="right" vertical="center"/>
    </xf>
    <xf numFmtId="0" fontId="10" fillId="5" borderId="3" xfId="0" applyFont="1" applyFill="1" applyBorder="1" applyAlignment="1">
      <alignment horizontal="left" wrapText="1"/>
    </xf>
    <xf numFmtId="0" fontId="35" fillId="0" borderId="0" xfId="7" applyFont="1"/>
  </cellXfs>
  <cellStyles count="8">
    <cellStyle name="Hiperlink" xfId="7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Vírgula" xfId="1" builtinId="3"/>
    <cellStyle name="Vírgula 2" xfId="3" xr:uid="{00000000-0005-0000-0000-000006000000}"/>
    <cellStyle name="Vírgula 3" xfId="5" xr:uid="{00000000-0005-0000-0000-000007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PIB_&#211;tica_Renda_U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6%20Tabela32%20DF%202010%2019.10.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S&#233;rie%202002-2018%20-%20PI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Desktop/C&#243;pia%20de%20AJ_IMPOSTOS_53_2020-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.649.562%20Blog%20%20S&#233;rie%20PIB%20DF%20%202002-2021sexta%20feira%2026-10-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S7L1952K/Tabela32%20DF%202010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ebd1831b-1697-44df-b45d-6e227088ba40_SCR%202021.zip.a40/PIB_&#211;tica_Renda_U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S7L1952K/2019%20BLOG%20%20DF%20%202%20649%20787%202002-2019%20-%20PIB%2016-10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LOG%20DF%20%202018%20Com%20f&#243;rmula%20%2031-10-2018/PIB_&#211;tica_Renda_UF30-10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23/PIB_&#211;tica_Renda_U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S7L1952K/Tabela32%202002%20a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Tabela3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2%202010%20a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887df55d-c6ec-41c5-b416-069f193da4ed_SCR%202021.zip.4ed/PIB%20pela%20otica%20da%20producao%202010-2021/producao/xls/Tabela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L11">
            <v>157065.64896779423</v>
          </cell>
          <cell r="M11">
            <v>165188.80628391792</v>
          </cell>
        </row>
        <row r="12">
          <cell r="L12">
            <v>122021.98847454925</v>
          </cell>
          <cell r="M12">
            <v>127738.08692191972</v>
          </cell>
        </row>
        <row r="13">
          <cell r="L13">
            <v>35043.660493244985</v>
          </cell>
          <cell r="M13">
            <v>37450.719361998192</v>
          </cell>
        </row>
        <row r="14">
          <cell r="L14">
            <v>27459.186407271747</v>
          </cell>
          <cell r="M14">
            <v>31755.617809430005</v>
          </cell>
        </row>
        <row r="15">
          <cell r="L15">
            <v>25466.227774563391</v>
          </cell>
          <cell r="M15">
            <v>29915.404018673678</v>
          </cell>
        </row>
        <row r="16">
          <cell r="L16">
            <v>1992.9586327083566</v>
          </cell>
          <cell r="M16">
            <v>1840.2137907563279</v>
          </cell>
        </row>
        <row r="17">
          <cell r="L17">
            <v>81322.498627633991</v>
          </cell>
          <cell r="M17">
            <v>89999.357933256222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"/>
      <sheetName val="IMPOSTOS"/>
      <sheetName val="Tabela32.1"/>
      <sheetName val="AGROP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  <sheetName val="Outros serviços"/>
      <sheetName val="Planilha1"/>
    </sheetNames>
    <sheetDataSet>
      <sheetData sheetId="0"/>
      <sheetData sheetId="1"/>
      <sheetData sheetId="2">
        <row r="13">
          <cell r="F13">
            <v>29145.619375958369</v>
          </cell>
        </row>
      </sheetData>
      <sheetData sheetId="3"/>
      <sheetData sheetId="4">
        <row r="29">
          <cell r="F29">
            <v>683.30661048148011</v>
          </cell>
        </row>
        <row r="30">
          <cell r="F30">
            <v>730.33971127766006</v>
          </cell>
        </row>
      </sheetData>
      <sheetData sheetId="5">
        <row r="29">
          <cell r="F29">
            <v>414.09862072328002</v>
          </cell>
        </row>
        <row r="30">
          <cell r="F30">
            <v>474.54192354724</v>
          </cell>
        </row>
      </sheetData>
      <sheetData sheetId="6">
        <row r="29">
          <cell r="F29">
            <v>253.25619022488002</v>
          </cell>
        </row>
        <row r="30">
          <cell r="F30">
            <v>237.40500627453</v>
          </cell>
        </row>
      </sheetData>
      <sheetData sheetId="7">
        <row r="29">
          <cell r="F29">
            <v>15.951799533320001</v>
          </cell>
        </row>
        <row r="30">
          <cell r="F30">
            <v>18.392781455889999</v>
          </cell>
        </row>
      </sheetData>
      <sheetData sheetId="8">
        <row r="30">
          <cell r="F30">
            <v>13134.5067593327</v>
          </cell>
        </row>
      </sheetData>
      <sheetData sheetId="9">
        <row r="29">
          <cell r="F29">
            <v>7.13269888554</v>
          </cell>
        </row>
        <row r="30">
          <cell r="F30">
            <v>33.608053900789997</v>
          </cell>
        </row>
      </sheetData>
      <sheetData sheetId="10">
        <row r="29">
          <cell r="F29">
            <v>4192.7590174712004</v>
          </cell>
        </row>
        <row r="30">
          <cell r="F30">
            <v>4567.6445311530106</v>
          </cell>
        </row>
      </sheetData>
      <sheetData sheetId="11">
        <row r="29">
          <cell r="F29">
            <v>3256.2246910275603</v>
          </cell>
        </row>
        <row r="30">
          <cell r="F30">
            <v>3312.1574424768601</v>
          </cell>
        </row>
      </sheetData>
      <sheetData sheetId="12">
        <row r="29">
          <cell r="F29">
            <v>4468.3418766271698</v>
          </cell>
        </row>
        <row r="30">
          <cell r="F30">
            <v>5221.0967318020403</v>
          </cell>
        </row>
      </sheetData>
      <sheetData sheetId="13">
        <row r="28">
          <cell r="F28">
            <v>129532.38698656586</v>
          </cell>
        </row>
        <row r="29">
          <cell r="F29">
            <v>126701.08400681081</v>
          </cell>
        </row>
        <row r="30">
          <cell r="F30">
            <v>135533.65668463151</v>
          </cell>
        </row>
      </sheetData>
      <sheetData sheetId="14">
        <row r="29">
          <cell r="F29">
            <v>7200.7461770581103</v>
          </cell>
        </row>
        <row r="30">
          <cell r="F30">
            <v>8525.093304513859</v>
          </cell>
        </row>
      </sheetData>
      <sheetData sheetId="15">
        <row r="29">
          <cell r="F29">
            <v>5692.7630182518997</v>
          </cell>
        </row>
        <row r="30">
          <cell r="F30">
            <v>6166.7924765480002</v>
          </cell>
        </row>
      </sheetData>
      <sheetData sheetId="16">
        <row r="29">
          <cell r="F29">
            <v>3175.1336247852701</v>
          </cell>
        </row>
        <row r="30">
          <cell r="F30">
            <v>3636.36614135325</v>
          </cell>
        </row>
      </sheetData>
      <sheetData sheetId="17">
        <row r="29">
          <cell r="F29">
            <v>4331.4479909685606</v>
          </cell>
        </row>
        <row r="30">
          <cell r="F30">
            <v>5009.6362262390503</v>
          </cell>
        </row>
      </sheetData>
      <sheetData sheetId="18">
        <row r="29">
          <cell r="F29">
            <v>16366.73402172947</v>
          </cell>
        </row>
        <row r="30">
          <cell r="F30">
            <v>17587.745547824212</v>
          </cell>
        </row>
      </sheetData>
      <sheetData sheetId="19">
        <row r="29">
          <cell r="F29">
            <v>1486.87524422161</v>
          </cell>
        </row>
        <row r="30">
          <cell r="F30">
            <v>1630.9081193334798</v>
          </cell>
        </row>
      </sheetData>
      <sheetData sheetId="20">
        <row r="29">
          <cell r="F29">
            <v>6035.9668557000596</v>
          </cell>
        </row>
        <row r="30">
          <cell r="F30">
            <v>6438.9096848962299</v>
          </cell>
        </row>
      </sheetData>
      <sheetData sheetId="21">
        <row r="29">
          <cell r="F29">
            <v>71194.906024849712</v>
          </cell>
        </row>
        <row r="30">
          <cell r="F30">
            <v>72119.707136732541</v>
          </cell>
        </row>
      </sheetData>
      <sheetData sheetId="22">
        <row r="29">
          <cell r="F29">
            <v>7413.13822266022</v>
          </cell>
        </row>
        <row r="30">
          <cell r="F30">
            <v>9452.2622587800015</v>
          </cell>
        </row>
      </sheetData>
      <sheetData sheetId="23">
        <row r="29">
          <cell r="F29">
            <v>3803.3728265858899</v>
          </cell>
        </row>
        <row r="30">
          <cell r="F30">
            <v>4966.2357884108897</v>
          </cell>
        </row>
      </sheetData>
      <sheetData sheetId="24">
        <row r="29">
          <cell r="F29">
            <v>0</v>
          </cell>
        </row>
      </sheetData>
      <sheetData sheetId="25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>
        <row r="13">
          <cell r="S13">
            <v>354910.63659159257</v>
          </cell>
        </row>
      </sheetData>
      <sheetData sheetId="2"/>
      <sheetData sheetId="3">
        <row r="7">
          <cell r="S7">
            <v>11924.458284011471</v>
          </cell>
        </row>
      </sheetData>
      <sheetData sheetId="4">
        <row r="6">
          <cell r="S6">
            <v>828.31364233576005</v>
          </cell>
        </row>
      </sheetData>
      <sheetData sheetId="5">
        <row r="6">
          <cell r="S6">
            <v>-6.9392332522009603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1.0589706267347869</v>
          </cell>
        </row>
        <row r="24">
          <cell r="C24">
            <v>1.030035646796158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/>
      <sheetData sheetId="2"/>
      <sheetData sheetId="3"/>
      <sheetData sheetId="4">
        <row r="23">
          <cell r="V23">
            <v>3.8216010710840345</v>
          </cell>
        </row>
      </sheetData>
      <sheetData sheetId="5"/>
      <sheetData sheetId="6"/>
      <sheetData sheetId="7">
        <row r="8">
          <cell r="T8">
            <v>4.1822916565242303E-3</v>
          </cell>
        </row>
      </sheetData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DF"/>
      <sheetName val="IMPOSTOS DF"/>
      <sheetName val="Tabela32.1"/>
      <sheetName val="AGRO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</sheetNames>
    <sheetDataSet>
      <sheetData sheetId="0"/>
      <sheetData sheetId="1">
        <row r="16">
          <cell r="J16">
            <v>166.25009042614721</v>
          </cell>
        </row>
        <row r="17">
          <cell r="J17">
            <v>174.2104265799955</v>
          </cell>
        </row>
      </sheetData>
      <sheetData sheetId="2">
        <row r="16">
          <cell r="J16">
            <v>102.64024324955633</v>
          </cell>
        </row>
        <row r="17">
          <cell r="J17">
            <v>113.85812089326254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0">
          <cell r="X10">
            <v>0.90420732308602081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</sheetNames>
    <sheetDataSet>
      <sheetData sheetId="0"/>
      <sheetData sheetId="1">
        <row r="29">
          <cell r="S29">
            <v>1.8573819251003654</v>
          </cell>
        </row>
        <row r="30">
          <cell r="S30">
            <v>3.6593280769900094</v>
          </cell>
        </row>
        <row r="31">
          <cell r="S31">
            <v>2.0602801433595497</v>
          </cell>
        </row>
      </sheetData>
      <sheetData sheetId="2"/>
      <sheetData sheetId="3">
        <row r="6">
          <cell r="S6">
            <v>770.57302485671994</v>
          </cell>
        </row>
        <row r="7">
          <cell r="S7">
            <v>13421.180864752001</v>
          </cell>
        </row>
        <row r="8">
          <cell r="S8">
            <v>40.748137943979998</v>
          </cell>
        </row>
        <row r="9">
          <cell r="S9">
            <v>4601.51092733523</v>
          </cell>
        </row>
        <row r="10">
          <cell r="S10">
            <v>3358.2398607815699</v>
          </cell>
        </row>
        <row r="11">
          <cell r="S11">
            <v>5420.6819386912202</v>
          </cell>
        </row>
        <row r="12">
          <cell r="S12">
            <v>141159.85531549877</v>
          </cell>
        </row>
        <row r="13">
          <cell r="S13">
            <v>9049.7829910518394</v>
          </cell>
        </row>
        <row r="14">
          <cell r="S14">
            <v>6188.8205919787706</v>
          </cell>
        </row>
        <row r="15">
          <cell r="S15">
            <v>3306.3214789142198</v>
          </cell>
        </row>
        <row r="16">
          <cell r="S16">
            <v>6028.1564675647605</v>
          </cell>
        </row>
        <row r="17">
          <cell r="S17">
            <v>18717.918226098511</v>
          </cell>
        </row>
        <row r="18">
          <cell r="S18">
            <v>1583.70724170225</v>
          </cell>
        </row>
        <row r="19">
          <cell r="S19">
            <v>6713.6943403436808</v>
          </cell>
        </row>
        <row r="20">
          <cell r="S20">
            <v>74127.120144542787</v>
          </cell>
        </row>
        <row r="21">
          <cell r="S21">
            <v>10218.0227337714</v>
          </cell>
        </row>
        <row r="23">
          <cell r="S23">
            <v>155351.60920510752</v>
          </cell>
        </row>
      </sheetData>
      <sheetData sheetId="4">
        <row r="23">
          <cell r="S23">
            <v>242927.10382942768</v>
          </cell>
        </row>
      </sheetData>
      <sheetData sheetId="5">
        <row r="7">
          <cell r="R7">
            <v>4.1189687820404552</v>
          </cell>
        </row>
        <row r="8">
          <cell r="R8">
            <v>0.81942273461805826</v>
          </cell>
        </row>
        <row r="9">
          <cell r="R9">
            <v>4.7659331576284325</v>
          </cell>
        </row>
        <row r="10">
          <cell r="R10">
            <v>2.5860862158987308</v>
          </cell>
        </row>
        <row r="11">
          <cell r="R11">
            <v>4.3275394452146454</v>
          </cell>
        </row>
        <row r="12">
          <cell r="R12">
            <v>1.7606068686228049</v>
          </cell>
        </row>
        <row r="13">
          <cell r="R13">
            <v>0.97060481581614511</v>
          </cell>
        </row>
        <row r="14">
          <cell r="R14">
            <v>-2.3138037958482793</v>
          </cell>
        </row>
        <row r="15">
          <cell r="R15">
            <v>7.1032517449904908</v>
          </cell>
        </row>
        <row r="16">
          <cell r="R16">
            <v>5.270107651839484</v>
          </cell>
        </row>
        <row r="17">
          <cell r="R17">
            <v>3.8710152912032614</v>
          </cell>
        </row>
        <row r="18">
          <cell r="R18">
            <v>-0.15817483126333576</v>
          </cell>
        </row>
        <row r="19">
          <cell r="R19">
            <v>2.1640523431180725</v>
          </cell>
        </row>
        <row r="20">
          <cell r="R20">
            <v>0.65112011194325969</v>
          </cell>
        </row>
        <row r="21">
          <cell r="R21">
            <v>4.6279527786222241</v>
          </cell>
        </row>
      </sheetData>
      <sheetData sheetId="6"/>
      <sheetData sheetId="7">
        <row r="6">
          <cell r="S6">
            <v>0.40851496949426169</v>
          </cell>
        </row>
      </sheetData>
      <sheetData sheetId="8">
        <row r="23">
          <cell r="S23">
            <v>3.8216010710840354</v>
          </cell>
        </row>
        <row r="24">
          <cell r="S24">
            <v>2.9722211064702591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0">
          <cell r="I10">
            <v>215601.78769028903</v>
          </cell>
        </row>
        <row r="11">
          <cell r="R11">
            <v>0.57352548835813144</v>
          </cell>
          <cell r="S11">
            <v>0.58349160211132445</v>
          </cell>
        </row>
        <row r="12">
          <cell r="R12">
            <v>0.44409318261657577</v>
          </cell>
          <cell r="S12">
            <v>0.45244847797995991</v>
          </cell>
        </row>
        <row r="13">
          <cell r="R13">
            <v>0.12943230574155576</v>
          </cell>
          <cell r="S13">
            <v>0.13104312413136449</v>
          </cell>
        </row>
        <row r="14">
          <cell r="R14">
            <v>0.12638742277511575</v>
          </cell>
          <cell r="S14">
            <v>0.12092471531173991</v>
          </cell>
        </row>
        <row r="15">
          <cell r="R15">
            <v>0.11899392771138491</v>
          </cell>
          <cell r="S15">
            <v>0.11259949030452317</v>
          </cell>
        </row>
        <row r="16">
          <cell r="R16">
            <v>7.3934950637308278E-3</v>
          </cell>
          <cell r="S16">
            <v>8.3252250072167397E-3</v>
          </cell>
        </row>
        <row r="17">
          <cell r="R17">
            <v>0.30008708886675267</v>
          </cell>
          <cell r="S17">
            <v>0.29558368257693562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U11">
            <v>0.55515725666225846</v>
          </cell>
        </row>
        <row r="15">
          <cell r="U15">
            <v>0.11215303312659175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M22">
            <v>3.7029213783941057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Valor adicionad"/>
      <sheetName val="Va "/>
      <sheetName val="agropecuária"/>
      <sheetName val="agricultura"/>
      <sheetName val="pecuária"/>
      <sheetName val="produção Florestal"/>
      <sheetName val="Indústria"/>
      <sheetName val="Indústria Extrativa"/>
      <sheetName val="Transformação"/>
      <sheetName val="Eletricidade "/>
      <sheetName val="Construção"/>
      <sheetName val="serviços"/>
      <sheetName val="Comércio"/>
      <sheetName val="Transporte"/>
      <sheetName val="Alojamento"/>
      <sheetName val="Informação"/>
      <sheetName val="Financeiro"/>
      <sheetName val="Imobiliária"/>
      <sheetName val="profissionais"/>
      <sheetName val="Adm"/>
      <sheetName val="educação e saúde"/>
      <sheetName val="artes"/>
      <sheetName val="serviços domésticos"/>
      <sheetName val="Outros Serviços"/>
    </sheetNames>
    <sheetDataSet>
      <sheetData sheetId="0" refreshError="1"/>
      <sheetData sheetId="1">
        <row r="17">
          <cell r="F17">
            <v>388745.57082158455</v>
          </cell>
        </row>
        <row r="53">
          <cell r="E53">
            <v>1.015786001602645</v>
          </cell>
          <cell r="J53">
            <v>1.0157860016026452</v>
          </cell>
        </row>
        <row r="54">
          <cell r="E54">
            <v>1.0411729719327854</v>
          </cell>
        </row>
        <row r="65">
          <cell r="C65">
            <v>-2.5858302762655327</v>
          </cell>
        </row>
        <row r="66">
          <cell r="C66">
            <v>2.6970244521695719</v>
          </cell>
        </row>
      </sheetData>
      <sheetData sheetId="2" refreshError="1"/>
      <sheetData sheetId="3">
        <row r="18">
          <cell r="F18">
            <v>3563.67920545372</v>
          </cell>
        </row>
      </sheetData>
      <sheetData sheetId="4" refreshError="1">
        <row r="18">
          <cell r="F18">
            <v>2277.5844929604</v>
          </cell>
        </row>
        <row r="53">
          <cell r="E53">
            <v>1.4879325895431854</v>
          </cell>
        </row>
        <row r="54">
          <cell r="E54">
            <v>1.422602300791054</v>
          </cell>
        </row>
        <row r="57">
          <cell r="C57">
            <v>-10.97429434366285</v>
          </cell>
        </row>
      </sheetData>
      <sheetData sheetId="5" refreshError="1">
        <row r="57">
          <cell r="C57">
            <v>2.9582495183494872</v>
          </cell>
        </row>
      </sheetData>
      <sheetData sheetId="6" refreshError="1">
        <row r="18">
          <cell r="F18">
            <v>165.61147919850001</v>
          </cell>
        </row>
        <row r="53">
          <cell r="E53">
            <v>1.2352830576146554</v>
          </cell>
        </row>
        <row r="54">
          <cell r="E54">
            <v>0.9832395105834677</v>
          </cell>
        </row>
        <row r="57">
          <cell r="C57">
            <v>11.272445991454006</v>
          </cell>
        </row>
      </sheetData>
      <sheetData sheetId="7">
        <row r="53">
          <cell r="E53">
            <v>1.1670173153186818</v>
          </cell>
        </row>
        <row r="54">
          <cell r="E54">
            <v>0.83919331226846039</v>
          </cell>
        </row>
        <row r="57">
          <cell r="C57">
            <v>11.463106350939324</v>
          </cell>
        </row>
      </sheetData>
      <sheetData sheetId="8">
        <row r="18">
          <cell r="F18">
            <v>62.397184952099998</v>
          </cell>
        </row>
        <row r="53">
          <cell r="E53">
            <v>0.45696583636196036</v>
          </cell>
        </row>
        <row r="54">
          <cell r="E54">
            <v>1.2687077459210363</v>
          </cell>
        </row>
        <row r="57">
          <cell r="C57">
            <v>166.01653580357851</v>
          </cell>
        </row>
      </sheetData>
      <sheetData sheetId="9">
        <row r="18">
          <cell r="F18">
            <v>9890.1166397276393</v>
          </cell>
        </row>
        <row r="53">
          <cell r="E53">
            <v>1.1259098449368001</v>
          </cell>
        </row>
        <row r="54">
          <cell r="E54">
            <v>1.1062934196765892</v>
          </cell>
        </row>
        <row r="57">
          <cell r="C57">
            <v>8.2159038931692852</v>
          </cell>
        </row>
      </sheetData>
      <sheetData sheetId="10">
        <row r="18">
          <cell r="F18">
            <v>6841.2656978865998</v>
          </cell>
        </row>
        <row r="53">
          <cell r="E53">
            <v>0.99666437665160768</v>
          </cell>
        </row>
        <row r="54">
          <cell r="E54">
            <v>0.86786003198654416</v>
          </cell>
        </row>
        <row r="57">
          <cell r="C57">
            <v>-1.8654104905876712</v>
          </cell>
        </row>
      </sheetData>
      <sheetData sheetId="11">
        <row r="18">
          <cell r="F18">
            <v>13189.035543813789</v>
          </cell>
        </row>
        <row r="53">
          <cell r="E53">
            <v>1.272940176755831</v>
          </cell>
        </row>
        <row r="54">
          <cell r="E54">
            <v>0.72986377310392536</v>
          </cell>
        </row>
        <row r="57">
          <cell r="C57">
            <v>17.659166948494853</v>
          </cell>
        </row>
      </sheetData>
      <sheetData sheetId="12">
        <row r="18">
          <cell r="F18">
            <v>405341.95972335513</v>
          </cell>
        </row>
        <row r="53">
          <cell r="E53">
            <v>1.0076733366630697</v>
          </cell>
        </row>
        <row r="54">
          <cell r="E54">
            <v>1.048716226063577</v>
          </cell>
        </row>
        <row r="57">
          <cell r="C57">
            <v>2.3410256556367637</v>
          </cell>
        </row>
      </sheetData>
      <sheetData sheetId="13">
        <row r="18">
          <cell r="F18">
            <v>25582.58555572862</v>
          </cell>
        </row>
        <row r="53">
          <cell r="E53">
            <v>0.88380104226673695</v>
          </cell>
        </row>
        <row r="54">
          <cell r="E54">
            <v>1.2021009188744125</v>
          </cell>
        </row>
        <row r="57">
          <cell r="C57">
            <v>-0.85613300691065319</v>
          </cell>
        </row>
      </sheetData>
      <sheetData sheetId="14">
        <row r="18">
          <cell r="F18">
            <v>12245.49953977205</v>
          </cell>
        </row>
        <row r="53">
          <cell r="E53">
            <v>1.0312023045573935</v>
          </cell>
        </row>
        <row r="57">
          <cell r="C57">
            <v>7.0700211888460984</v>
          </cell>
        </row>
      </sheetData>
      <sheetData sheetId="15">
        <row r="18">
          <cell r="F18">
            <v>6827.6783903609603</v>
          </cell>
        </row>
        <row r="53">
          <cell r="E53">
            <v>1.12969241427306</v>
          </cell>
        </row>
        <row r="54">
          <cell r="E54">
            <v>0.79829473256449912</v>
          </cell>
        </row>
        <row r="57">
          <cell r="C57">
            <v>5.3825680736434789</v>
          </cell>
        </row>
      </sheetData>
      <sheetData sheetId="16">
        <row r="53">
          <cell r="E53">
            <v>1.0262215541393933</v>
          </cell>
        </row>
        <row r="54">
          <cell r="E54">
            <v>0.89778735282682898</v>
          </cell>
        </row>
        <row r="57">
          <cell r="C57">
            <v>8.4216115876214239</v>
          </cell>
        </row>
      </sheetData>
      <sheetData sheetId="17">
        <row r="18">
          <cell r="F18">
            <v>61599.452648762912</v>
          </cell>
        </row>
        <row r="53">
          <cell r="E53">
            <v>0.93686804976041804</v>
          </cell>
        </row>
        <row r="54">
          <cell r="E54">
            <v>1.002541050618025</v>
          </cell>
        </row>
        <row r="57">
          <cell r="C57">
            <v>4.4471991128740784</v>
          </cell>
        </row>
      </sheetData>
      <sheetData sheetId="18">
        <row r="18">
          <cell r="F18">
            <v>23960.786938802343</v>
          </cell>
        </row>
        <row r="53">
          <cell r="E53">
            <v>1.0951378679534352</v>
          </cell>
        </row>
        <row r="54">
          <cell r="E54">
            <v>1.183850776204719</v>
          </cell>
        </row>
        <row r="57">
          <cell r="C57">
            <v>-0.21214546592109862</v>
          </cell>
        </row>
      </sheetData>
      <sheetData sheetId="19">
        <row r="18">
          <cell r="F18">
            <v>26271.208904465919</v>
          </cell>
        </row>
        <row r="53">
          <cell r="E53">
            <v>0.88611248400324316</v>
          </cell>
        </row>
        <row r="54">
          <cell r="E54">
            <v>1.3159511132070698</v>
          </cell>
        </row>
        <row r="57">
          <cell r="C57">
            <v>2.8824586489900383</v>
          </cell>
        </row>
      </sheetData>
      <sheetData sheetId="20">
        <row r="18">
          <cell r="F18">
            <v>207452.03371498591</v>
          </cell>
        </row>
        <row r="53">
          <cell r="E53">
            <v>1.0493648756545388</v>
          </cell>
        </row>
        <row r="54">
          <cell r="E54">
            <v>1.0467772250464906</v>
          </cell>
        </row>
        <row r="57">
          <cell r="C57">
            <v>0.28971375600845839</v>
          </cell>
        </row>
      </sheetData>
      <sheetData sheetId="21">
        <row r="18">
          <cell r="F18">
            <v>15459.83134221366</v>
          </cell>
        </row>
        <row r="53">
          <cell r="E53">
            <v>0.99682209734518334</v>
          </cell>
        </row>
        <row r="54">
          <cell r="E54">
            <v>0.68278704612714847</v>
          </cell>
        </row>
        <row r="57">
          <cell r="C57">
            <v>12.389042640782311</v>
          </cell>
        </row>
      </sheetData>
      <sheetData sheetId="22" refreshError="1">
        <row r="18">
          <cell r="F18">
            <v>11187.231944719049</v>
          </cell>
        </row>
        <row r="53">
          <cell r="E53">
            <v>1.0456538245949891</v>
          </cell>
        </row>
        <row r="54">
          <cell r="E54">
            <v>1.0729248108959268</v>
          </cell>
        </row>
        <row r="57">
          <cell r="C57">
            <v>5.5168528828161589</v>
          </cell>
        </row>
      </sheetData>
      <sheetData sheetId="23" refreshError="1">
        <row r="18">
          <cell r="F18">
            <v>1504.8188716861</v>
          </cell>
        </row>
        <row r="53">
          <cell r="E53">
            <v>1.0483811769770353</v>
          </cell>
        </row>
        <row r="54">
          <cell r="E54">
            <v>0.93395386008203729</v>
          </cell>
        </row>
        <row r="57">
          <cell r="C57">
            <v>15.678096247163896</v>
          </cell>
        </row>
      </sheetData>
      <sheetData sheetId="24">
        <row r="18">
          <cell r="F18">
            <v>12692.05081640515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PIB DF "/>
      <sheetName val="IMPOSTOS "/>
      <sheetName val="Valor adicionado Bruto "/>
      <sheetName val="Agropecuária"/>
      <sheetName val="Tabela32.2"/>
      <sheetName val="Tabela32.3"/>
      <sheetName val="Tabela32.4"/>
      <sheetName val="Indústria"/>
      <sheetName val="Tabela32.5"/>
      <sheetName val="Tabela32.6"/>
      <sheetName val="Tabela32.7"/>
      <sheetName val="Tabela32.8"/>
      <sheetName val="Serviços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</sheetNames>
    <sheetDataSet>
      <sheetData sheetId="0"/>
      <sheetData sheetId="1"/>
      <sheetData sheetId="2"/>
      <sheetData sheetId="3"/>
      <sheetData sheetId="4"/>
      <sheetData sheetId="5">
        <row r="52">
          <cell r="C52">
            <v>1.1557486414697227</v>
          </cell>
        </row>
      </sheetData>
      <sheetData sheetId="6">
        <row r="16">
          <cell r="F16">
            <v>1212.8803395012301</v>
          </cell>
        </row>
        <row r="32">
          <cell r="F32">
            <v>512.35827140679999</v>
          </cell>
        </row>
      </sheetData>
      <sheetData sheetId="7">
        <row r="16">
          <cell r="F16">
            <v>446.42739609886996</v>
          </cell>
        </row>
        <row r="32">
          <cell r="F32">
            <v>237.31548337327999</v>
          </cell>
        </row>
      </sheetData>
      <sheetData sheetId="8">
        <row r="16">
          <cell r="F16">
            <v>103.65887335870001</v>
          </cell>
        </row>
        <row r="32">
          <cell r="F32">
            <v>20.899270076639997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2">
          <cell r="F32">
            <v>5226.3110995305697</v>
          </cell>
        </row>
      </sheetData>
      <sheetData sheetId="25">
        <row r="16">
          <cell r="F16">
            <v>1758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Planilha2"/>
      <sheetName val="Tabela32.2"/>
      <sheetName val="Tabela32.3"/>
      <sheetName val="Tabela32.4"/>
      <sheetName val="Tabela32.5"/>
      <sheetName val="Tabela32.6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Tabela32.17"/>
      <sheetName val="Tabela32.18"/>
      <sheetName val="Tabela32.19"/>
      <sheetName val="Planilha1"/>
    </sheetNames>
    <sheetDataSet>
      <sheetData sheetId="0" refreshError="1"/>
      <sheetData sheetId="1">
        <row r="54">
          <cell r="F54">
            <v>257028.37800793044</v>
          </cell>
        </row>
      </sheetData>
      <sheetData sheetId="2"/>
      <sheetData sheetId="3">
        <row r="18">
          <cell r="F18">
            <v>2277.5844929604</v>
          </cell>
        </row>
        <row r="36">
          <cell r="F36">
            <v>802.00818762525</v>
          </cell>
        </row>
      </sheetData>
      <sheetData sheetId="4">
        <row r="18">
          <cell r="F18">
            <v>1120.4832332948201</v>
          </cell>
        </row>
        <row r="36">
          <cell r="F36">
            <v>439.08360899960002</v>
          </cell>
        </row>
      </sheetData>
      <sheetData sheetId="5"/>
      <sheetData sheetId="6">
        <row r="18">
          <cell r="F18">
            <v>62.397184952099998</v>
          </cell>
        </row>
        <row r="36">
          <cell r="F36">
            <v>28.46710602053</v>
          </cell>
        </row>
      </sheetData>
      <sheetData sheetId="7">
        <row r="18">
          <cell r="F18">
            <v>9890.1166397276393</v>
          </cell>
        </row>
        <row r="36">
          <cell r="F36">
            <v>6953.8509531928194</v>
          </cell>
        </row>
      </sheetData>
      <sheetData sheetId="8">
        <row r="18">
          <cell r="F18">
            <v>6841.2656978865998</v>
          </cell>
        </row>
        <row r="36">
          <cell r="F36">
            <v>4829.0196593012697</v>
          </cell>
        </row>
      </sheetData>
      <sheetData sheetId="9">
        <row r="18">
          <cell r="F18">
            <v>13189.035543813789</v>
          </cell>
        </row>
        <row r="36">
          <cell r="F36">
            <v>7935.9877100866097</v>
          </cell>
        </row>
      </sheetData>
      <sheetData sheetId="10">
        <row r="18">
          <cell r="F18">
            <v>25582.58555572862</v>
          </cell>
        </row>
        <row r="36">
          <cell r="F36">
            <v>10025.86116043991</v>
          </cell>
        </row>
      </sheetData>
      <sheetData sheetId="11">
        <row r="18">
          <cell r="F18">
            <v>12245.49953977205</v>
          </cell>
        </row>
        <row r="36">
          <cell r="F36">
            <v>6096.4800550017499</v>
          </cell>
        </row>
      </sheetData>
      <sheetData sheetId="12">
        <row r="18">
          <cell r="F18">
            <v>6827.6783903609603</v>
          </cell>
        </row>
        <row r="36">
          <cell r="F36">
            <v>3762.5186744028902</v>
          </cell>
        </row>
      </sheetData>
      <sheetData sheetId="13">
        <row r="18">
          <cell r="F18">
            <v>13250.831871857581</v>
          </cell>
        </row>
        <row r="36">
          <cell r="F36">
            <v>5798.4240970896299</v>
          </cell>
        </row>
      </sheetData>
      <sheetData sheetId="14">
        <row r="18">
          <cell r="F18">
            <v>61599.452648762912</v>
          </cell>
        </row>
        <row r="36">
          <cell r="F36">
            <v>21795.508763798167</v>
          </cell>
        </row>
      </sheetData>
      <sheetData sheetId="15">
        <row r="18">
          <cell r="F18">
            <v>23960.786938802343</v>
          </cell>
        </row>
        <row r="36">
          <cell r="F36">
            <v>2148.1974057493599</v>
          </cell>
        </row>
      </sheetData>
      <sheetData sheetId="16">
        <row r="18">
          <cell r="F18">
            <v>26271.208904465919</v>
          </cell>
        </row>
        <row r="36">
          <cell r="F36">
            <v>7500.4199597961506</v>
          </cell>
        </row>
      </sheetData>
      <sheetData sheetId="17">
        <row r="18">
          <cell r="F18">
            <v>207452.03371498591</v>
          </cell>
        </row>
        <row r="36">
          <cell r="F36">
            <v>90642.83605152111</v>
          </cell>
        </row>
      </sheetData>
      <sheetData sheetId="18">
        <row r="36">
          <cell r="F36">
            <v>6401.84734155365</v>
          </cell>
        </row>
      </sheetData>
      <sheetData sheetId="19">
        <row r="18">
          <cell r="F18">
            <v>11187.231944719049</v>
          </cell>
        </row>
        <row r="36">
          <cell r="F36">
            <v>6663.92622742408</v>
          </cell>
        </row>
      </sheetData>
      <sheetData sheetId="20">
        <row r="18">
          <cell r="F18">
            <v>1504.8188716861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go.microsoft.com/fwlink/p/?LinkId=25514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13"/>
  <sheetViews>
    <sheetView tabSelected="1" workbookViewId="0">
      <selection activeCell="A22" sqref="A22"/>
    </sheetView>
  </sheetViews>
  <sheetFormatPr defaultRowHeight="15" x14ac:dyDescent="0.25"/>
  <cols>
    <col min="1" max="1" width="156.28515625" customWidth="1"/>
  </cols>
  <sheetData>
    <row r="1" spans="1:1" x14ac:dyDescent="0.25">
      <c r="A1" s="62"/>
    </row>
    <row r="3" spans="1:1" ht="12.75" customHeight="1" x14ac:dyDescent="0.25">
      <c r="A3" s="60" t="s">
        <v>61</v>
      </c>
    </row>
    <row r="4" spans="1:1" ht="17.100000000000001" customHeight="1" x14ac:dyDescent="0.25">
      <c r="A4" s="200" t="s">
        <v>62</v>
      </c>
    </row>
    <row r="5" spans="1:1" ht="17.100000000000001" customHeight="1" x14ac:dyDescent="0.25">
      <c r="A5" s="200" t="s">
        <v>63</v>
      </c>
    </row>
    <row r="6" spans="1:1" ht="17.100000000000001" customHeight="1" x14ac:dyDescent="0.25">
      <c r="A6" s="200" t="s">
        <v>78</v>
      </c>
    </row>
    <row r="7" spans="1:1" ht="17.100000000000001" customHeight="1" x14ac:dyDescent="0.25">
      <c r="A7" s="200" t="s">
        <v>64</v>
      </c>
    </row>
    <row r="8" spans="1:1" ht="17.100000000000001" customHeight="1" x14ac:dyDescent="0.25">
      <c r="A8" s="200" t="s">
        <v>80</v>
      </c>
    </row>
    <row r="9" spans="1:1" ht="17.100000000000001" customHeight="1" x14ac:dyDescent="0.25">
      <c r="A9" s="200" t="s">
        <v>81</v>
      </c>
    </row>
    <row r="10" spans="1:1" ht="17.100000000000001" customHeight="1" x14ac:dyDescent="0.25">
      <c r="A10" s="200" t="s">
        <v>82</v>
      </c>
    </row>
    <row r="11" spans="1:1" ht="17.100000000000001" customHeight="1" x14ac:dyDescent="0.25">
      <c r="A11" s="200" t="s">
        <v>87</v>
      </c>
    </row>
    <row r="12" spans="1:1" ht="17.100000000000001" customHeight="1" x14ac:dyDescent="0.25">
      <c r="A12" s="200" t="s">
        <v>86</v>
      </c>
    </row>
    <row r="13" spans="1:1" ht="17.100000000000001" customHeight="1" x14ac:dyDescent="0.25">
      <c r="A13" s="200" t="s">
        <v>85</v>
      </c>
    </row>
  </sheetData>
  <hyperlinks>
    <hyperlink ref="A5" location="'Tabela 2'!A1" display="Tabela 2 - Participação dos componentes do Produto Interno Bruto segundo as óticas da produção e da renda - Distrito Federal - 2010-2019" xr:uid="{00000000-0004-0000-0000-000000000000}"/>
    <hyperlink ref="A6" location="'Tabela 4'!A1" display="Tabela 4 - Valor bruto da produção segundo os setores e as atividades econômicas - Distrito Federal - 2010-2019" xr:uid="{00000000-0004-0000-0000-000002000000}"/>
    <hyperlink ref="A7" location="'Tabela 5'!A1" display="Tabela 5 - Consumo intermediário segundo os setores e as atividades econômicas - Distrito Federal - 2010-2019" xr:uid="{00000000-0004-0000-0000-000003000000}"/>
    <hyperlink ref="A8" location="'Tabela 6'!A1" display="Tabela 6 - Produto Interno Bruto e valor adicionado bruto segundo os setores e as atividades econômicas - Distrito Federal - 2010-2019" xr:uid="{00000000-0004-0000-0000-000004000000}"/>
    <hyperlink ref="A9" location="'Tabela 7'!A1" display="Tabela 7 - Variação em  volume do Produto Interno Bruto e do valor adicionado bruto segundo os setores e as atividades econômicas - Distrito Federal - 2011-2019" xr:uid="{00000000-0004-0000-0000-000005000000}"/>
    <hyperlink ref="A10" location="'Tabela 8'!A1" display="Tabela 8 - Série encadeada do volume do Produto Interno Bruto e do valor adicionado bruto segundo os setores e as atividades econômicas - Distrito Federal - 2010-2019" xr:uid="{00000000-0004-0000-0000-000006000000}"/>
    <hyperlink ref="A11" location="'Tabela 9'!A1" display="Tabela 9 - Participação dos setores e atividades econômicas no valor adicionado bruto - Distrito Federal - 2010-2019" xr:uid="{00000000-0004-0000-0000-000007000000}"/>
    <hyperlink ref="A12" location="'Tabela 10 '!A1" display="Tabela 10 - Participação do Produto Interno Bruto e do valor adicionado bruto do Distrito Federal no Brasil, segundo os setores e as atividades econômicas -  2010-2019" xr:uid="{00000000-0004-0000-0000-000008000000}"/>
    <hyperlink ref="A13" location="'Tabela 11'!A1" display="Tabela 11 - Série encadeada do deflator do Produto Interno Bruto e do valor adicionado bruto segundo os setores e as atividades econômicas - Distrito Federal - 2010-2019" xr:uid="{00000000-0004-0000-0000-000009000000}"/>
    <hyperlink ref="A4" location="'Tabela 1'!A1" display="Tabela 1 - Componentes do Produto Interno Bruto segundo as óticas da produção e da renda - Brasil e Distrito Federal - 2010-2019" xr:uid="{00000000-0004-0000-0000-00000A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Y38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0" width="11.7109375" customWidth="1"/>
    <col min="11" max="11" width="11.7109375" style="32" customWidth="1"/>
    <col min="12" max="13" width="11.7109375" customWidth="1"/>
  </cols>
  <sheetData>
    <row r="1" spans="1:25" s="29" customFormat="1" x14ac:dyDescent="0.25">
      <c r="K1" s="32"/>
    </row>
    <row r="2" spans="1:25" ht="42" customHeight="1" x14ac:dyDescent="0.25">
      <c r="A2" s="191" t="s">
        <v>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25" s="29" customFormat="1" x14ac:dyDescent="0.25">
      <c r="A3" s="63"/>
      <c r="B3" s="64"/>
      <c r="C3" s="64"/>
      <c r="D3" s="64"/>
      <c r="E3" s="64"/>
      <c r="F3" s="64"/>
      <c r="G3" s="64"/>
      <c r="H3" s="64"/>
      <c r="I3" s="64"/>
      <c r="J3" s="152"/>
      <c r="K3" s="79"/>
      <c r="L3" s="79"/>
      <c r="M3" s="153" t="s">
        <v>71</v>
      </c>
    </row>
    <row r="4" spans="1:25" ht="24.95" customHeight="1" x14ac:dyDescent="0.25">
      <c r="A4" s="186" t="s">
        <v>11</v>
      </c>
      <c r="B4" s="193" t="s">
        <v>51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25" ht="24.95" customHeight="1" x14ac:dyDescent="0.25">
      <c r="A5" s="187"/>
      <c r="B5" s="35">
        <v>2010</v>
      </c>
      <c r="C5" s="59">
        <v>2011</v>
      </c>
      <c r="D5" s="35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5">
        <v>2018</v>
      </c>
      <c r="K5" s="35">
        <v>2019</v>
      </c>
      <c r="L5" s="35">
        <v>2020</v>
      </c>
      <c r="M5" s="81">
        <v>2021</v>
      </c>
    </row>
    <row r="6" spans="1:25" ht="21.95" customHeight="1" x14ac:dyDescent="0.25">
      <c r="A6" s="2" t="s">
        <v>22</v>
      </c>
      <c r="B6" s="18">
        <v>0.20496496977903153</v>
      </c>
      <c r="C6" s="18">
        <v>0.3243901325661967</v>
      </c>
      <c r="D6" s="18">
        <v>0.24582690104802707</v>
      </c>
      <c r="E6" s="18">
        <v>0.25479014945976053</v>
      </c>
      <c r="F6" s="18">
        <v>0.30805782733337278</v>
      </c>
      <c r="G6" s="18">
        <v>0.24199766199523143</v>
      </c>
      <c r="H6" s="18">
        <v>0.26764757157321767</v>
      </c>
      <c r="I6" s="18">
        <v>0.27339700576482984</v>
      </c>
      <c r="J6" s="146">
        <v>0.33031469828891591</v>
      </c>
      <c r="K6" s="146">
        <v>0.31939133225476685</v>
      </c>
      <c r="L6" s="146">
        <v>0.37365357613596295</v>
      </c>
      <c r="M6" s="146">
        <v>0.38690685494863275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21.95" customHeight="1" x14ac:dyDescent="0.25">
      <c r="A7" s="12" t="s">
        <v>27</v>
      </c>
      <c r="B7" s="10">
        <v>0.21804648614822783</v>
      </c>
      <c r="C7" s="10">
        <v>0.38858264445513502</v>
      </c>
      <c r="D7" s="10">
        <v>0.28546178286590357</v>
      </c>
      <c r="E7" s="10">
        <v>0.27445930625034926</v>
      </c>
      <c r="F7" s="10">
        <v>0.36582343800432165</v>
      </c>
      <c r="G7" s="10">
        <v>0.28700347819224342</v>
      </c>
      <c r="H7" s="10">
        <v>0.24243131264489115</v>
      </c>
      <c r="I7" s="10">
        <v>0.26273244393810258</v>
      </c>
      <c r="J7" s="10">
        <v>0.37053120191326316</v>
      </c>
      <c r="K7" s="10">
        <v>0.33999818872068049</v>
      </c>
      <c r="L7" s="10">
        <v>0.38406599546673642</v>
      </c>
      <c r="M7" s="10">
        <v>0.35040246238744782</v>
      </c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21.95" customHeight="1" x14ac:dyDescent="0.25">
      <c r="A8" s="14" t="s">
        <v>32</v>
      </c>
      <c r="B8" s="10">
        <v>0.21498000825840674</v>
      </c>
      <c r="C8" s="10">
        <v>0.2332566133272107</v>
      </c>
      <c r="D8" s="10">
        <v>0.20537661781915464</v>
      </c>
      <c r="E8" s="10">
        <v>0.25705518091856105</v>
      </c>
      <c r="F8" s="10">
        <v>0.22591138098399893</v>
      </c>
      <c r="G8" s="10">
        <v>0.15421743452876879</v>
      </c>
      <c r="H8" s="10">
        <v>0.34331953416108285</v>
      </c>
      <c r="I8" s="10">
        <v>0.31184376511625728</v>
      </c>
      <c r="J8" s="10">
        <v>0.24284903083738613</v>
      </c>
      <c r="K8" s="10">
        <v>0.27124982193429586</v>
      </c>
      <c r="L8" s="10">
        <v>0.34010525736934105</v>
      </c>
      <c r="M8" s="10">
        <v>0.5223654599986336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21.95" customHeight="1" x14ac:dyDescent="0.25">
      <c r="A9" s="14" t="s">
        <v>43</v>
      </c>
      <c r="B9" s="10">
        <v>8.737516121259388E-2</v>
      </c>
      <c r="C9" s="10">
        <v>0.11721966602442543</v>
      </c>
      <c r="D9" s="10">
        <v>8.9746961377536044E-2</v>
      </c>
      <c r="E9" s="10">
        <v>0.10617953081095861</v>
      </c>
      <c r="F9" s="10">
        <v>0.15299956056788991</v>
      </c>
      <c r="G9" s="10">
        <v>0.1981349951706376</v>
      </c>
      <c r="H9" s="10">
        <v>0.23802993620370805</v>
      </c>
      <c r="I9" s="10">
        <v>0.24558474372956654</v>
      </c>
      <c r="J9" s="10">
        <v>0.254448348672415</v>
      </c>
      <c r="K9" s="10">
        <v>0.30001668762755346</v>
      </c>
      <c r="L9" s="10">
        <v>0.37991843662611602</v>
      </c>
      <c r="M9" s="10">
        <v>0.32878615249487525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21.95" customHeight="1" x14ac:dyDescent="0.25">
      <c r="A10" s="2" t="s">
        <v>23</v>
      </c>
      <c r="B10" s="18">
        <v>1.0157681423769218</v>
      </c>
      <c r="C10" s="18">
        <v>0.92742132900276353</v>
      </c>
      <c r="D10" s="18">
        <v>0.91075704525178158</v>
      </c>
      <c r="E10" s="18">
        <v>0.85631743205900912</v>
      </c>
      <c r="F10" s="18">
        <v>0.95908877783896296</v>
      </c>
      <c r="G10" s="18">
        <v>0.8612246646162095</v>
      </c>
      <c r="H10" s="18">
        <v>0.83967926383938485</v>
      </c>
      <c r="I10" s="18">
        <v>0.70535717449857938</v>
      </c>
      <c r="J10" s="18">
        <v>0.72656302422479901</v>
      </c>
      <c r="K10" s="18">
        <v>0.68217497066693766</v>
      </c>
      <c r="L10" s="18">
        <v>0.73719597157473038</v>
      </c>
      <c r="M10" s="18">
        <v>0.51336617371053561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ht="21.95" customHeight="1" x14ac:dyDescent="0.25">
      <c r="A11" s="14" t="s">
        <v>39</v>
      </c>
      <c r="B11" s="10">
        <v>3.1505568345891959E-2</v>
      </c>
      <c r="C11" s="10">
        <v>1.480142207907508E-2</v>
      </c>
      <c r="D11" s="10">
        <v>1.2666845205085087E-2</v>
      </c>
      <c r="E11" s="10">
        <v>1.4000408093979958E-2</v>
      </c>
      <c r="F11" s="10">
        <v>1.1800036043447683E-2</v>
      </c>
      <c r="G11" s="10">
        <v>1.3120894700856704E-2</v>
      </c>
      <c r="H11" s="10">
        <v>4.3260115582240091E-2</v>
      </c>
      <c r="I11" s="10">
        <v>9.7820792907184779E-3</v>
      </c>
      <c r="J11" s="10">
        <v>1.2992696627116333E-2</v>
      </c>
      <c r="K11" s="10">
        <v>1.3098533448645377E-2</v>
      </c>
      <c r="L11" s="10">
        <v>5.1924897087725578E-3</v>
      </c>
      <c r="M11" s="10">
        <v>7.986047146888324E-3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ht="21.95" customHeight="1" x14ac:dyDescent="0.25">
      <c r="A12" s="14" t="s">
        <v>12</v>
      </c>
      <c r="B12" s="10">
        <v>0.38277806293525268</v>
      </c>
      <c r="C12" s="10">
        <v>0.42596829472951603</v>
      </c>
      <c r="D12" s="10">
        <v>0.42484922309833334</v>
      </c>
      <c r="E12" s="10">
        <v>0.36425081253496527</v>
      </c>
      <c r="F12" s="10">
        <v>0.51537967571892551</v>
      </c>
      <c r="G12" s="10">
        <v>0.40522752109162258</v>
      </c>
      <c r="H12" s="10">
        <v>0.33710375432001088</v>
      </c>
      <c r="I12" s="10">
        <v>0.28977581148850767</v>
      </c>
      <c r="J12" s="10">
        <v>0.3844695375752023</v>
      </c>
      <c r="K12" s="10">
        <v>0.28885950259089782</v>
      </c>
      <c r="L12" s="10">
        <v>0.30142237294394858</v>
      </c>
      <c r="M12" s="10">
        <v>0.27369117701116663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ht="33" customHeight="1" x14ac:dyDescent="0.25">
      <c r="A13" s="12" t="s">
        <v>13</v>
      </c>
      <c r="B13" s="10">
        <v>1.4997985899126423</v>
      </c>
      <c r="C13" s="10">
        <v>1.1304872047886638</v>
      </c>
      <c r="D13" s="10">
        <v>1.2140493567674715</v>
      </c>
      <c r="E13" s="10">
        <v>1.3902446521115437</v>
      </c>
      <c r="F13" s="10">
        <v>1.6721727609004633</v>
      </c>
      <c r="G13" s="10">
        <v>1.5736797370873048</v>
      </c>
      <c r="H13" s="10">
        <v>1.1665781657422889</v>
      </c>
      <c r="I13" s="10">
        <v>1.202811828117214</v>
      </c>
      <c r="J13" s="10">
        <v>1.0583240274951364</v>
      </c>
      <c r="K13" s="10">
        <v>1.2179107198484809</v>
      </c>
      <c r="L13" s="10">
        <v>1.1298748119518705</v>
      </c>
      <c r="M13" s="10">
        <v>0.91059273541977781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ht="21.95" customHeight="1" x14ac:dyDescent="0.25">
      <c r="A14" s="14" t="s">
        <v>14</v>
      </c>
      <c r="B14" s="10">
        <v>2.8337094487465011</v>
      </c>
      <c r="C14" s="10">
        <v>2.5837054676066837</v>
      </c>
      <c r="D14" s="10">
        <v>2.3682582190242143</v>
      </c>
      <c r="E14" s="10">
        <v>2.1807667868764051</v>
      </c>
      <c r="F14" s="10">
        <v>2.1746290321424544</v>
      </c>
      <c r="G14" s="10">
        <v>1.8538452883985512</v>
      </c>
      <c r="H14" s="10">
        <v>2.0648088716670441</v>
      </c>
      <c r="I14" s="10">
        <v>1.8442002185096358</v>
      </c>
      <c r="J14" s="10">
        <v>2.0021655838072765</v>
      </c>
      <c r="K14" s="10">
        <v>1.9705934286982549</v>
      </c>
      <c r="L14" s="10">
        <v>2.283163552200417</v>
      </c>
      <c r="M14" s="10">
        <v>1.9094284974890796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21.95" customHeight="1" x14ac:dyDescent="0.25">
      <c r="A15" s="2" t="s">
        <v>24</v>
      </c>
      <c r="B15" s="18">
        <v>5.0076278904959155</v>
      </c>
      <c r="C15" s="18">
        <v>4.8280471961627098</v>
      </c>
      <c r="D15" s="18">
        <v>4.5285724971726538</v>
      </c>
      <c r="E15" s="18">
        <v>4.4156906973470873</v>
      </c>
      <c r="F15" s="18">
        <v>4.4943455575735021</v>
      </c>
      <c r="G15" s="18">
        <v>4.7022903583937641</v>
      </c>
      <c r="H15" s="18">
        <v>4.9442002265076894</v>
      </c>
      <c r="I15" s="18">
        <v>4.9464646078078891</v>
      </c>
      <c r="J15" s="18">
        <v>4.9121414641488421</v>
      </c>
      <c r="K15" s="18">
        <v>4.9886871457974733</v>
      </c>
      <c r="L15" s="18">
        <v>4.8720205276885391</v>
      </c>
      <c r="M15" s="18">
        <v>4.7670200412074681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21.95" customHeight="1" x14ac:dyDescent="0.25">
      <c r="A16" s="12" t="s">
        <v>44</v>
      </c>
      <c r="B16" s="10">
        <v>2.1612239467083358</v>
      </c>
      <c r="C16" s="10">
        <v>2.0066824120800648</v>
      </c>
      <c r="D16" s="10">
        <v>2.211325442964545</v>
      </c>
      <c r="E16" s="10">
        <v>1.8869537114564776</v>
      </c>
      <c r="F16" s="10">
        <v>1.8913015420778614</v>
      </c>
      <c r="G16" s="10">
        <v>1.8363591951730971</v>
      </c>
      <c r="H16" s="10">
        <v>1.8024747031849957</v>
      </c>
      <c r="I16" s="10">
        <v>1.6347679976518432</v>
      </c>
      <c r="J16" s="10">
        <v>1.6137511088511298</v>
      </c>
      <c r="K16" s="10">
        <v>1.8979205501126226</v>
      </c>
      <c r="L16" s="10">
        <v>1.5815223136663583</v>
      </c>
      <c r="M16" s="10">
        <v>1.6109239077157045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21.95" customHeight="1" x14ac:dyDescent="0.25">
      <c r="A17" s="14" t="s">
        <v>15</v>
      </c>
      <c r="B17" s="10">
        <v>2.3611128498785057</v>
      </c>
      <c r="C17" s="10">
        <v>2.231092769926859</v>
      </c>
      <c r="D17" s="10">
        <v>2.1383916260886715</v>
      </c>
      <c r="E17" s="10">
        <v>1.939995686201472</v>
      </c>
      <c r="F17" s="10">
        <v>1.7534253919925753</v>
      </c>
      <c r="G17" s="10">
        <v>1.9000734373169936</v>
      </c>
      <c r="H17" s="10">
        <v>2.2595904692819411</v>
      </c>
      <c r="I17" s="10">
        <v>2.2312964461446114</v>
      </c>
      <c r="J17" s="10">
        <v>2.2194782803355579</v>
      </c>
      <c r="K17" s="10">
        <v>2.0583598103878433</v>
      </c>
      <c r="L17" s="10">
        <v>1.7060644990512754</v>
      </c>
      <c r="M17" s="10">
        <v>2.0224243639925703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5" ht="21.95" customHeight="1" x14ac:dyDescent="0.25">
      <c r="A18" s="14" t="s">
        <v>45</v>
      </c>
      <c r="B18" s="10">
        <v>3.3912544037830483</v>
      </c>
      <c r="C18" s="10">
        <v>3.0049685027686843</v>
      </c>
      <c r="D18" s="10">
        <v>2.5210633081592464</v>
      </c>
      <c r="E18" s="10">
        <v>2.8480875475055729</v>
      </c>
      <c r="F18" s="10">
        <v>2.7706119671854994</v>
      </c>
      <c r="G18" s="10">
        <v>2.7768861687507149</v>
      </c>
      <c r="H18" s="10">
        <v>2.548359031812363</v>
      </c>
      <c r="I18" s="10">
        <v>2.7636059692515373</v>
      </c>
      <c r="J18" s="10">
        <v>2.8026544883572249</v>
      </c>
      <c r="K18" s="10">
        <v>2.9601910607940609</v>
      </c>
      <c r="L18" s="10">
        <v>3.101791380537914</v>
      </c>
      <c r="M18" s="10">
        <v>2.2352707460661145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21.95" customHeight="1" x14ac:dyDescent="0.25">
      <c r="A19" s="14" t="s">
        <v>46</v>
      </c>
      <c r="B19" s="10">
        <v>3.9464688199942075</v>
      </c>
      <c r="C19" s="10">
        <v>3.5633086321415286</v>
      </c>
      <c r="D19" s="10">
        <v>3.4418591674495462</v>
      </c>
      <c r="E19" s="10">
        <v>4.0242448142355602</v>
      </c>
      <c r="F19" s="10">
        <v>3.2745145989218361</v>
      </c>
      <c r="G19" s="10">
        <v>3.5644572147830518</v>
      </c>
      <c r="H19" s="10">
        <v>3.6111086196890123</v>
      </c>
      <c r="I19" s="10">
        <v>3.2583826499905086</v>
      </c>
      <c r="J19" s="10">
        <v>3.3912932333902606</v>
      </c>
      <c r="K19" s="10">
        <v>3.5078111744823834</v>
      </c>
      <c r="L19" s="10">
        <v>3.2226145143229004</v>
      </c>
      <c r="M19" s="10">
        <v>2.8172152884795967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21.95" customHeight="1" x14ac:dyDescent="0.25">
      <c r="A20" s="12" t="s">
        <v>16</v>
      </c>
      <c r="B20" s="10">
        <v>7.4011099676033059</v>
      </c>
      <c r="C20" s="10">
        <v>7.363117176548073</v>
      </c>
      <c r="D20" s="10">
        <v>6.8263237134134345</v>
      </c>
      <c r="E20" s="10">
        <v>6.7137239421704882</v>
      </c>
      <c r="F20" s="10">
        <v>7.1980737775100447</v>
      </c>
      <c r="G20" s="10">
        <v>7.2879189639708226</v>
      </c>
      <c r="H20" s="10">
        <v>7.85679510766807</v>
      </c>
      <c r="I20" s="10">
        <v>8.4257714963617403</v>
      </c>
      <c r="J20" s="10">
        <v>8.5548912301360556</v>
      </c>
      <c r="K20" s="10">
        <v>8.7497628124735574</v>
      </c>
      <c r="L20" s="10">
        <v>8.3626800319237962</v>
      </c>
      <c r="M20" s="10">
        <v>8.9037293277153058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21.95" customHeight="1" x14ac:dyDescent="0.25">
      <c r="A21" s="14" t="s">
        <v>17</v>
      </c>
      <c r="B21" s="10">
        <v>2.8679338105115355</v>
      </c>
      <c r="C21" s="10">
        <v>2.9837463879031558</v>
      </c>
      <c r="D21" s="10">
        <v>2.7734220476682481</v>
      </c>
      <c r="E21" s="10">
        <v>2.6336339220060379</v>
      </c>
      <c r="F21" s="10">
        <v>2.8392396317198698</v>
      </c>
      <c r="G21" s="10">
        <v>2.9103899480993536</v>
      </c>
      <c r="H21" s="10">
        <v>2.695047029290532</v>
      </c>
      <c r="I21" s="10">
        <v>2.8364100885338193</v>
      </c>
      <c r="J21" s="10">
        <v>2.8516690769385193</v>
      </c>
      <c r="K21" s="10">
        <v>2.6897736602972282</v>
      </c>
      <c r="L21" s="10">
        <v>2.8146223548579767</v>
      </c>
      <c r="M21" s="10">
        <v>3.1184676192594263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33" customHeight="1" x14ac:dyDescent="0.25">
      <c r="A22" s="12" t="s">
        <v>18</v>
      </c>
      <c r="B22" s="10">
        <v>3.2849001169890313</v>
      </c>
      <c r="C22" s="10">
        <v>2.8626885315981871</v>
      </c>
      <c r="D22" s="10">
        <v>2.8681389403027113</v>
      </c>
      <c r="E22" s="10">
        <v>2.9524520658490658</v>
      </c>
      <c r="F22" s="10">
        <v>3.4228390916227966</v>
      </c>
      <c r="G22" s="10">
        <v>3.1920805975718864</v>
      </c>
      <c r="H22" s="10">
        <v>3.4242127319020237</v>
      </c>
      <c r="I22" s="10">
        <v>3.1802312052071775</v>
      </c>
      <c r="J22" s="10">
        <v>3.0094778308184709</v>
      </c>
      <c r="K22" s="10">
        <v>3.2019493732320456</v>
      </c>
      <c r="L22" s="10">
        <v>2.6467134481255012</v>
      </c>
      <c r="M22" s="10">
        <v>3.1349332363559745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33" customHeight="1" x14ac:dyDescent="0.25">
      <c r="A23" s="12" t="s">
        <v>47</v>
      </c>
      <c r="B23" s="10">
        <v>10.011938090775335</v>
      </c>
      <c r="C23" s="10">
        <v>9.9441057903702141</v>
      </c>
      <c r="D23" s="10">
        <v>9.2285422437310647</v>
      </c>
      <c r="E23" s="10">
        <v>8.9499551144276399</v>
      </c>
      <c r="F23" s="10">
        <v>9.026093750452274</v>
      </c>
      <c r="G23" s="10">
        <v>9.4055800940253214</v>
      </c>
      <c r="H23" s="10">
        <v>9.7396468515229664</v>
      </c>
      <c r="I23" s="10">
        <v>9.7907126931381505</v>
      </c>
      <c r="J23" s="10">
        <v>9.737354319622888</v>
      </c>
      <c r="K23" s="10">
        <v>9.6935287175148179</v>
      </c>
      <c r="L23" s="10">
        <v>9.7015434109795535</v>
      </c>
      <c r="M23" s="10">
        <v>9.5827246974841422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21.95" customHeight="1" x14ac:dyDescent="0.25">
      <c r="A24" s="26" t="s">
        <v>42</v>
      </c>
      <c r="B24" s="10">
        <v>2.9882247284189289</v>
      </c>
      <c r="C24" s="10">
        <v>2.8906603578092724</v>
      </c>
      <c r="D24" s="10">
        <v>2.7072798054177851</v>
      </c>
      <c r="E24" s="10">
        <v>2.7151671694671626</v>
      </c>
      <c r="F24" s="10">
        <v>2.8011937693963764</v>
      </c>
      <c r="G24" s="10">
        <v>3.4626671517719956</v>
      </c>
      <c r="H24" s="10">
        <v>3.9980921117946591</v>
      </c>
      <c r="I24" s="10">
        <v>3.9313909916554959</v>
      </c>
      <c r="J24" s="10">
        <v>4.1618341848583844</v>
      </c>
      <c r="K24" s="10">
        <v>4.3256853334588516</v>
      </c>
      <c r="L24" s="10">
        <v>4.289004639382151</v>
      </c>
      <c r="M24" s="10">
        <v>2.8047635858987476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33" customHeight="1" x14ac:dyDescent="0.25">
      <c r="A25" s="12" t="s">
        <v>19</v>
      </c>
      <c r="B25" s="10">
        <v>3.5771148817539205</v>
      </c>
      <c r="C25" s="10">
        <v>3.51266086631979</v>
      </c>
      <c r="D25" s="10">
        <v>3.5826590808598193</v>
      </c>
      <c r="E25" s="10">
        <v>3.9398091952694356</v>
      </c>
      <c r="F25" s="10">
        <v>3.4464675079326454</v>
      </c>
      <c r="G25" s="10">
        <v>3.2002382844891248</v>
      </c>
      <c r="H25" s="10">
        <v>3.1959038215894955</v>
      </c>
      <c r="I25" s="10">
        <v>3.2343426418638681</v>
      </c>
      <c r="J25" s="10">
        <v>3.4361645965618379</v>
      </c>
      <c r="K25" s="10">
        <v>3.3888347609720295</v>
      </c>
      <c r="L25" s="10">
        <v>3.7561030494306693</v>
      </c>
      <c r="M25" s="10">
        <v>4.1437012461364349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21.95" customHeight="1" x14ac:dyDescent="0.25">
      <c r="A26" s="14" t="s">
        <v>20</v>
      </c>
      <c r="B26" s="10">
        <v>1.9787287696391629</v>
      </c>
      <c r="C26" s="10">
        <v>1.9832128181076654</v>
      </c>
      <c r="D26" s="10">
        <v>2.0522746876639926</v>
      </c>
      <c r="E26" s="10">
        <v>1.9976768941465624</v>
      </c>
      <c r="F26" s="10">
        <v>2.1021068070808226</v>
      </c>
      <c r="G26" s="10">
        <v>2.1249090260366783</v>
      </c>
      <c r="H26" s="10">
        <v>2.4268686668979913</v>
      </c>
      <c r="I26" s="10">
        <v>2.1888933273252675</v>
      </c>
      <c r="J26" s="10">
        <v>2.4420081958228921</v>
      </c>
      <c r="K26" s="10">
        <v>2.3390723542404004</v>
      </c>
      <c r="L26" s="10">
        <v>2.3419656795514174</v>
      </c>
      <c r="M26" s="10">
        <v>2.4520031801438789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ht="21.95" customHeight="1" x14ac:dyDescent="0.25">
      <c r="A27" s="151" t="s">
        <v>28</v>
      </c>
      <c r="B27" s="151">
        <v>3.6822922967717657</v>
      </c>
      <c r="C27" s="151">
        <v>3.5380274102192306</v>
      </c>
      <c r="D27" s="151">
        <v>3.3769681570837213</v>
      </c>
      <c r="E27" s="151">
        <v>3.3116135998810949</v>
      </c>
      <c r="F27" s="151">
        <v>3.4428096499761875</v>
      </c>
      <c r="G27" s="151">
        <v>3.6134303511528603</v>
      </c>
      <c r="H27" s="151">
        <v>3.8081402938086817</v>
      </c>
      <c r="I27" s="151">
        <v>3.8012094602484043</v>
      </c>
      <c r="J27" s="151">
        <v>3.761758021729785</v>
      </c>
      <c r="K27" s="151">
        <v>3.8</v>
      </c>
      <c r="L27" s="151">
        <v>3.6449340794026766</v>
      </c>
      <c r="M27" s="151">
        <v>3.3319731828838792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21.95" customHeight="1" x14ac:dyDescent="0.25">
      <c r="A28" s="16" t="s">
        <v>21</v>
      </c>
      <c r="B28" s="20">
        <v>3.8685433794246111</v>
      </c>
      <c r="C28" s="20">
        <v>3.4970711394100342</v>
      </c>
      <c r="D28" s="20">
        <v>3.5863258727028864</v>
      </c>
      <c r="E28" s="20">
        <v>3.227293309630558</v>
      </c>
      <c r="F28" s="20">
        <v>3.2534955967729324</v>
      </c>
      <c r="G28" s="20">
        <v>3.4895620160372136</v>
      </c>
      <c r="H28" s="20">
        <v>3.4308903499161234</v>
      </c>
      <c r="I28" s="20">
        <v>3.1876050592587308</v>
      </c>
      <c r="J28" s="10">
        <v>2.8894811100188154</v>
      </c>
      <c r="K28" s="10">
        <v>3</v>
      </c>
      <c r="L28" s="10">
        <v>2.5098286888747245</v>
      </c>
      <c r="M28" s="10">
        <v>2.3044767809612399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21.95" customHeight="1" x14ac:dyDescent="0.25">
      <c r="A29" s="17" t="s">
        <v>10</v>
      </c>
      <c r="B29" s="19">
        <v>3.710236187754655</v>
      </c>
      <c r="C29" s="19">
        <v>3.5318889885491305</v>
      </c>
      <c r="D29" s="19">
        <v>3.4082973289347223</v>
      </c>
      <c r="E29" s="19">
        <v>3.2993116530368565</v>
      </c>
      <c r="F29" s="19">
        <v>3.4163985421473426</v>
      </c>
      <c r="G29" s="19">
        <v>3.5960727563938275</v>
      </c>
      <c r="H29" s="21">
        <v>3.7570222009546481</v>
      </c>
      <c r="I29" s="21">
        <v>3.7160888272105765</v>
      </c>
      <c r="J29" s="21">
        <v>3.6380935890981765</v>
      </c>
      <c r="K29" s="21">
        <v>3.7029213783940897</v>
      </c>
      <c r="L29" s="21">
        <v>3.4935796731766757</v>
      </c>
      <c r="M29" s="21">
        <v>3.1839687171662896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1:25" ht="27" customHeight="1" x14ac:dyDescent="0.25">
      <c r="A30" s="199" t="s">
        <v>29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0"/>
      <c r="L30" s="10"/>
      <c r="M30" s="10">
        <f>'[13]Tabela 7'!U27</f>
        <v>0</v>
      </c>
    </row>
    <row r="31" spans="1:25" x14ac:dyDescent="0.25">
      <c r="K31" s="10"/>
      <c r="L31" s="10"/>
      <c r="M31" s="10"/>
    </row>
    <row r="32" spans="1:25" x14ac:dyDescent="0.25">
      <c r="K32" s="10"/>
      <c r="L32" s="10"/>
      <c r="M32" s="10"/>
    </row>
    <row r="33" spans="2:13" x14ac:dyDescent="0.25">
      <c r="B33" s="7"/>
      <c r="C33" s="7"/>
      <c r="D33" s="7"/>
      <c r="E33" s="7"/>
      <c r="F33" s="7"/>
      <c r="G33" s="7"/>
      <c r="H33" s="7"/>
      <c r="K33" s="10"/>
      <c r="L33" s="10"/>
      <c r="M33" s="10"/>
    </row>
    <row r="34" spans="2:13" x14ac:dyDescent="0.25">
      <c r="K34" s="10"/>
      <c r="L34" s="10"/>
      <c r="M34" s="10"/>
    </row>
    <row r="35" spans="2:13" x14ac:dyDescent="0.25">
      <c r="K35" s="10"/>
      <c r="L35" s="10"/>
      <c r="M35" s="10"/>
    </row>
    <row r="38" spans="2:13" x14ac:dyDescent="0.25">
      <c r="M38" s="21"/>
    </row>
  </sheetData>
  <mergeCells count="4">
    <mergeCell ref="A4:A5"/>
    <mergeCell ref="A30:J30"/>
    <mergeCell ref="B4:M4"/>
    <mergeCell ref="A2:M2"/>
  </mergeCells>
  <hyperlinks>
    <hyperlink ref="M3" location="Índice!A1" display="Índice!A1" xr:uid="{758018DC-4AE4-4E8D-882D-46CFE643AE22}"/>
  </hyperlinks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U34"/>
  <sheetViews>
    <sheetView showGridLines="0" zoomScale="85" zoomScaleNormal="85" workbookViewId="0">
      <selection activeCell="B10" sqref="B10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0" width="11.7109375" customWidth="1"/>
    <col min="12" max="14" width="12" bestFit="1" customWidth="1"/>
  </cols>
  <sheetData>
    <row r="1" spans="1:21" s="29" customFormat="1" x14ac:dyDescent="0.25"/>
    <row r="2" spans="1:21" ht="42" customHeight="1" x14ac:dyDescent="0.25">
      <c r="A2" s="191" t="s">
        <v>85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32"/>
    </row>
    <row r="3" spans="1:21" s="29" customFormat="1" x14ac:dyDescent="0.25">
      <c r="A3" s="197"/>
      <c r="B3" s="198"/>
      <c r="C3" s="198"/>
      <c r="D3" s="198"/>
      <c r="E3" s="198"/>
      <c r="F3" s="198"/>
      <c r="G3" s="198"/>
      <c r="H3" s="198"/>
      <c r="I3" s="198"/>
      <c r="J3" s="148"/>
      <c r="M3" s="149" t="s">
        <v>60</v>
      </c>
      <c r="N3" s="32"/>
    </row>
    <row r="4" spans="1:21" ht="24.95" customHeight="1" x14ac:dyDescent="0.25">
      <c r="A4" s="186" t="s">
        <v>11</v>
      </c>
      <c r="B4" s="193" t="s">
        <v>41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32"/>
    </row>
    <row r="5" spans="1:21" ht="24.95" customHeight="1" x14ac:dyDescent="0.25">
      <c r="A5" s="187"/>
      <c r="B5" s="35">
        <v>2010</v>
      </c>
      <c r="C5" s="35">
        <v>2011</v>
      </c>
      <c r="D5" s="35">
        <v>2012</v>
      </c>
      <c r="E5" s="35">
        <v>2013</v>
      </c>
      <c r="F5" s="35">
        <v>2014</v>
      </c>
      <c r="G5" s="35">
        <v>2015</v>
      </c>
      <c r="H5" s="25">
        <v>2016</v>
      </c>
      <c r="I5" s="25">
        <v>2017</v>
      </c>
      <c r="J5" s="25">
        <v>2018</v>
      </c>
      <c r="K5" s="35">
        <v>2019</v>
      </c>
      <c r="L5" s="35">
        <v>2020</v>
      </c>
      <c r="M5" s="30">
        <v>2021</v>
      </c>
      <c r="N5" s="32"/>
    </row>
    <row r="6" spans="1:21" ht="21.95" customHeight="1" x14ac:dyDescent="0.3">
      <c r="A6" s="2" t="s">
        <v>22</v>
      </c>
      <c r="B6" s="18">
        <v>100</v>
      </c>
      <c r="C6" s="18">
        <v>136.5236086105956</v>
      </c>
      <c r="D6" s="18">
        <v>139.17335228021091</v>
      </c>
      <c r="E6" s="18">
        <v>163.3711267557515</v>
      </c>
      <c r="F6" s="18">
        <v>144.15173297401518</v>
      </c>
      <c r="G6" s="18">
        <v>164.72764772366577</v>
      </c>
      <c r="H6" s="18">
        <v>222.48876451703077</v>
      </c>
      <c r="I6" s="18">
        <v>186.65401799234402</v>
      </c>
      <c r="J6" s="18">
        <v>247.63965131368906</v>
      </c>
      <c r="K6" s="18">
        <v>237.55779292301952</v>
      </c>
      <c r="L6" s="18">
        <f>K6*'[7]Valor adicionad'!$E$53</f>
        <v>241.30788062282312</v>
      </c>
      <c r="M6" s="18">
        <f>L6*'[7]Valor adicionad'!$E$54</f>
        <v>251.24324321886652</v>
      </c>
      <c r="N6" s="150"/>
      <c r="O6" s="77"/>
      <c r="P6" s="77"/>
      <c r="Q6" s="77"/>
      <c r="R6" s="77"/>
      <c r="S6" s="77"/>
      <c r="T6" s="77"/>
      <c r="U6" s="77"/>
    </row>
    <row r="7" spans="1:21" ht="21.95" customHeight="1" x14ac:dyDescent="0.3">
      <c r="A7" s="12" t="s">
        <v>27</v>
      </c>
      <c r="B7" s="10">
        <v>100</v>
      </c>
      <c r="C7" s="10">
        <v>149.50670214970364</v>
      </c>
      <c r="D7" s="10">
        <v>149.31553346037566</v>
      </c>
      <c r="E7" s="10">
        <v>179.54189151823283</v>
      </c>
      <c r="F7" s="10">
        <v>158.0701415579999</v>
      </c>
      <c r="G7" s="10">
        <v>202.24124630304874</v>
      </c>
      <c r="H7" s="10">
        <v>229.46106552572368</v>
      </c>
      <c r="I7" s="10">
        <v>194.10250173604695</v>
      </c>
      <c r="J7" s="10">
        <v>299.98827794712804</v>
      </c>
      <c r="K7" s="10">
        <v>266.3244190830768</v>
      </c>
      <c r="L7" s="10">
        <f>K7*'[7]Valor adicionad'!$J$53</f>
        <v>270.52861678954582</v>
      </c>
      <c r="M7" s="10">
        <f>L7*'[7]Valor adicionad'!$E$54</f>
        <v>281.66708393563704</v>
      </c>
      <c r="N7" s="150"/>
      <c r="O7" s="77"/>
      <c r="P7" s="77"/>
      <c r="Q7" s="77"/>
      <c r="R7" s="77"/>
      <c r="S7" s="77"/>
      <c r="T7" s="77"/>
      <c r="U7" s="77"/>
    </row>
    <row r="8" spans="1:21" ht="21.95" customHeight="1" x14ac:dyDescent="0.3">
      <c r="A8" s="14" t="s">
        <v>32</v>
      </c>
      <c r="B8" s="10">
        <v>100</v>
      </c>
      <c r="C8" s="10">
        <v>102.24109443835488</v>
      </c>
      <c r="D8" s="10">
        <v>116.22158801041279</v>
      </c>
      <c r="E8" s="10">
        <v>146.80873990548878</v>
      </c>
      <c r="F8" s="10">
        <v>129.02785591222414</v>
      </c>
      <c r="G8" s="10">
        <v>107.36910396385873</v>
      </c>
      <c r="H8" s="10">
        <v>227.56822987920748</v>
      </c>
      <c r="I8" s="10">
        <v>194.97826363014227</v>
      </c>
      <c r="J8" s="10">
        <v>170.99271538984257</v>
      </c>
      <c r="K8" s="10">
        <v>204.82683340871074</v>
      </c>
      <c r="L8" s="10">
        <f>K8*[7]agricultura!$E$53</f>
        <v>304.76852064175364</v>
      </c>
      <c r="M8" s="10">
        <f>L8*[7]agricultura!$E$54</f>
        <v>433.56439867364458</v>
      </c>
      <c r="N8" s="77"/>
      <c r="O8" s="77"/>
      <c r="P8" s="77"/>
      <c r="Q8" s="77"/>
      <c r="R8" s="77"/>
      <c r="S8" s="77"/>
      <c r="T8" s="77"/>
      <c r="U8" s="77"/>
    </row>
    <row r="9" spans="1:21" ht="21.95" customHeight="1" x14ac:dyDescent="0.3">
      <c r="A9" s="14" t="s">
        <v>43</v>
      </c>
      <c r="B9" s="10">
        <v>100</v>
      </c>
      <c r="C9" s="10">
        <v>113.23477033391323</v>
      </c>
      <c r="D9" s="10">
        <v>98.228932263661463</v>
      </c>
      <c r="E9" s="10">
        <v>59.808342511478848</v>
      </c>
      <c r="F9" s="10">
        <v>55.673654239104103</v>
      </c>
      <c r="G9" s="10">
        <v>53.73064613943923</v>
      </c>
      <c r="H9" s="10">
        <v>69.328824267824658</v>
      </c>
      <c r="I9" s="10">
        <v>51.165213348786004</v>
      </c>
      <c r="J9" s="10">
        <v>52.822907853100531</v>
      </c>
      <c r="K9" s="10">
        <v>61.683807578841211</v>
      </c>
      <c r="L9" s="10">
        <f>K9*'[7]produção Florestal'!$E$53</f>
        <v>76.196962431305025</v>
      </c>
      <c r="M9" s="10">
        <f>L9*'[7]produção Florestal'!$E$54</f>
        <v>74.919864048903221</v>
      </c>
      <c r="N9" s="77"/>
      <c r="O9" s="77"/>
      <c r="P9" s="77"/>
      <c r="Q9" s="77"/>
      <c r="R9" s="77"/>
      <c r="S9" s="77"/>
      <c r="T9" s="77"/>
      <c r="U9" s="77"/>
    </row>
    <row r="10" spans="1:21" ht="21.95" customHeight="1" x14ac:dyDescent="0.3">
      <c r="A10" s="2" t="s">
        <v>23</v>
      </c>
      <c r="B10" s="18">
        <v>100</v>
      </c>
      <c r="C10" s="18">
        <v>93.768351889330845</v>
      </c>
      <c r="D10" s="18">
        <v>95.477755243636778</v>
      </c>
      <c r="E10" s="18">
        <v>91.744129868160215</v>
      </c>
      <c r="F10" s="18">
        <v>115.31586924631223</v>
      </c>
      <c r="G10" s="18">
        <v>109.83175681003335</v>
      </c>
      <c r="H10" s="18">
        <v>111.36833793929443</v>
      </c>
      <c r="I10" s="18">
        <v>106.42987303447279</v>
      </c>
      <c r="J10" s="18">
        <v>117.05463454631868</v>
      </c>
      <c r="K10" s="18">
        <v>111.390684648031</v>
      </c>
      <c r="L10" s="18">
        <f>K10*[7]Indústria!$E$53</f>
        <v>129.99485774945504</v>
      </c>
      <c r="M10" s="18">
        <f>L10*[7]Indústria!$E$54</f>
        <v>109.09081525263251</v>
      </c>
      <c r="N10" s="77"/>
      <c r="O10" s="77"/>
      <c r="P10" s="77"/>
      <c r="Q10" s="77"/>
      <c r="R10" s="77"/>
      <c r="S10" s="77"/>
      <c r="T10" s="77"/>
      <c r="U10" s="77"/>
    </row>
    <row r="11" spans="1:21" ht="21.95" customHeight="1" x14ac:dyDescent="0.3">
      <c r="A11" s="14" t="s">
        <v>39</v>
      </c>
      <c r="B11" s="10">
        <v>100</v>
      </c>
      <c r="C11" s="10">
        <v>73.644776054736951</v>
      </c>
      <c r="D11" s="10">
        <v>64.905314203897134</v>
      </c>
      <c r="E11" s="10">
        <v>88.581920642180492</v>
      </c>
      <c r="F11" s="10">
        <v>78.56078038747259</v>
      </c>
      <c r="G11" s="10">
        <v>66.57853368932804</v>
      </c>
      <c r="H11" s="10">
        <v>125.86444336353279</v>
      </c>
      <c r="I11" s="10">
        <v>53.858604853525186</v>
      </c>
      <c r="J11" s="10">
        <v>93.01357967776255</v>
      </c>
      <c r="K11" s="10">
        <v>105.5674772519491</v>
      </c>
      <c r="L11" s="10">
        <f>K11*'[7]Indústria Extrativa'!$E$53</f>
        <v>48.240730535059143</v>
      </c>
      <c r="M11" s="10">
        <f>L11*'[7]Indústria Extrativa'!$E$54</f>
        <v>61.203388498718994</v>
      </c>
      <c r="N11" s="77"/>
      <c r="O11" s="77"/>
      <c r="P11" s="77"/>
      <c r="Q11" s="77"/>
      <c r="R11" s="77"/>
      <c r="S11" s="77"/>
      <c r="T11" s="77"/>
      <c r="U11" s="77"/>
    </row>
    <row r="12" spans="1:21" ht="21.95" customHeight="1" x14ac:dyDescent="0.3">
      <c r="A12" s="14" t="s">
        <v>12</v>
      </c>
      <c r="B12" s="10">
        <v>100</v>
      </c>
      <c r="C12" s="10">
        <v>107.12005286538424</v>
      </c>
      <c r="D12" s="10">
        <v>106.25100641601281</v>
      </c>
      <c r="E12" s="10">
        <v>91.843365199685749</v>
      </c>
      <c r="F12" s="10">
        <v>146.39500492624663</v>
      </c>
      <c r="G12" s="10">
        <v>125.51771363348749</v>
      </c>
      <c r="H12" s="10">
        <v>119.40050622068911</v>
      </c>
      <c r="I12" s="10">
        <v>116.44510382028169</v>
      </c>
      <c r="J12" s="10">
        <v>155.06834046516593</v>
      </c>
      <c r="K12" s="10">
        <v>115.13489150587782</v>
      </c>
      <c r="L12" s="10">
        <f>K12*[7]Transformação!$E$53</f>
        <v>129.6315078421982</v>
      </c>
      <c r="M12" s="10">
        <f>L12*[7]Transformação!$E$54</f>
        <v>143.41048410857803</v>
      </c>
      <c r="N12" s="77"/>
      <c r="O12" s="77"/>
      <c r="P12" s="77"/>
      <c r="Q12" s="77"/>
      <c r="R12" s="77"/>
      <c r="S12" s="77"/>
      <c r="T12" s="77"/>
      <c r="U12" s="77"/>
    </row>
    <row r="13" spans="1:21" s="22" customFormat="1" ht="33" customHeight="1" x14ac:dyDescent="0.3">
      <c r="A13" s="12" t="s">
        <v>13</v>
      </c>
      <c r="B13" s="10">
        <v>100</v>
      </c>
      <c r="C13" s="10">
        <v>82.612819074065357</v>
      </c>
      <c r="D13" s="10">
        <v>86.307668652032476</v>
      </c>
      <c r="E13" s="10">
        <v>83.370198460080715</v>
      </c>
      <c r="F13" s="10">
        <v>107.31180636448266</v>
      </c>
      <c r="G13" s="10">
        <v>131.34450505886531</v>
      </c>
      <c r="H13" s="10">
        <v>107.96267305792811</v>
      </c>
      <c r="I13" s="10">
        <v>132.45205744647637</v>
      </c>
      <c r="J13" s="10">
        <v>123.91211762700939</v>
      </c>
      <c r="K13" s="10">
        <v>154.75588025582965</v>
      </c>
      <c r="L13" s="10">
        <f>K13*'[7]Eletricidade '!$E$53</f>
        <v>154.23967292834729</v>
      </c>
      <c r="M13" s="10">
        <f>L13*'[7]Eletricidade '!$E$54</f>
        <v>133.85844748118959</v>
      </c>
      <c r="N13" s="77"/>
      <c r="O13" s="77"/>
      <c r="P13" s="77"/>
      <c r="Q13" s="77"/>
      <c r="R13" s="77"/>
      <c r="S13" s="77"/>
      <c r="T13" s="77"/>
      <c r="U13" s="77"/>
    </row>
    <row r="14" spans="1:21" ht="21.95" customHeight="1" x14ac:dyDescent="0.3">
      <c r="A14" s="14" t="s">
        <v>14</v>
      </c>
      <c r="B14" s="10">
        <v>100</v>
      </c>
      <c r="C14" s="10">
        <v>92.003187486528546</v>
      </c>
      <c r="D14" s="10">
        <v>94.142036481210454</v>
      </c>
      <c r="E14" s="10">
        <v>93.599824273415621</v>
      </c>
      <c r="F14" s="10">
        <v>106.78848010554144</v>
      </c>
      <c r="G14" s="10">
        <v>99.094628805445524</v>
      </c>
      <c r="H14" s="10">
        <v>110.83511860799965</v>
      </c>
      <c r="I14" s="10">
        <v>96.405833454345697</v>
      </c>
      <c r="J14" s="10">
        <v>102.19899465665597</v>
      </c>
      <c r="K14" s="10">
        <v>98.540446845989052</v>
      </c>
      <c r="L14" s="10">
        <f>K14*[7]Construção!$E$53</f>
        <v>125.43609382573187</v>
      </c>
      <c r="M14" s="10">
        <f>L14*[7]Construção!$E$54</f>
        <v>91.551260723066662</v>
      </c>
      <c r="N14" s="77"/>
      <c r="O14" s="77"/>
      <c r="P14" s="77"/>
      <c r="Q14" s="77"/>
      <c r="R14" s="77"/>
      <c r="S14" s="77"/>
      <c r="T14" s="77"/>
      <c r="U14" s="77"/>
    </row>
    <row r="15" spans="1:21" ht="21.95" customHeight="1" x14ac:dyDescent="0.3">
      <c r="A15" s="2" t="s">
        <v>24</v>
      </c>
      <c r="B15" s="18">
        <v>100</v>
      </c>
      <c r="C15" s="18">
        <v>105.32426643985193</v>
      </c>
      <c r="D15" s="18">
        <v>110.24474524448115</v>
      </c>
      <c r="E15" s="18">
        <v>116.66060560903624</v>
      </c>
      <c r="F15" s="18">
        <v>128.99686475018908</v>
      </c>
      <c r="G15" s="18">
        <v>142.38234147463049</v>
      </c>
      <c r="H15" s="18">
        <v>157.85988946992322</v>
      </c>
      <c r="I15" s="18">
        <v>165.02707314499713</v>
      </c>
      <c r="J15" s="18">
        <v>169.82070907575763</v>
      </c>
      <c r="K15" s="18">
        <v>179.98179226539645</v>
      </c>
      <c r="L15" s="18">
        <f>K15*[7]serviços!$E$53</f>
        <v>181.3628531506715</v>
      </c>
      <c r="M15" s="18">
        <f>L15*[7]serviços!$E$54</f>
        <v>190.19816690429491</v>
      </c>
      <c r="N15" s="77"/>
      <c r="O15" s="77"/>
      <c r="P15" s="77"/>
      <c r="Q15" s="77"/>
      <c r="R15" s="77"/>
      <c r="S15" s="77"/>
      <c r="T15" s="77"/>
      <c r="U15" s="77"/>
    </row>
    <row r="16" spans="1:21" ht="21.95" customHeight="1" x14ac:dyDescent="0.3">
      <c r="A16" s="12" t="s">
        <v>44</v>
      </c>
      <c r="B16" s="10">
        <v>100</v>
      </c>
      <c r="C16" s="10">
        <v>108.08329355859038</v>
      </c>
      <c r="D16" s="10">
        <v>135.53280260606977</v>
      </c>
      <c r="E16" s="10">
        <v>128.62353903508742</v>
      </c>
      <c r="F16" s="10">
        <v>141.26600216706976</v>
      </c>
      <c r="G16" s="10">
        <v>151.80697725141945</v>
      </c>
      <c r="H16" s="10">
        <v>168.85403911437712</v>
      </c>
      <c r="I16" s="10">
        <v>169.85567796836264</v>
      </c>
      <c r="J16" s="10">
        <v>178.25559877600759</v>
      </c>
      <c r="K16" s="10">
        <v>218.11487859993585</v>
      </c>
      <c r="L16" s="10">
        <f>K16*[7]Comércio!$E$53</f>
        <v>192.77015704050609</v>
      </c>
      <c r="M16" s="10">
        <f>L16*[7]Comércio!$E$54</f>
        <v>231.72918290995716</v>
      </c>
      <c r="N16" s="77"/>
      <c r="O16" s="77"/>
      <c r="P16" s="77"/>
      <c r="Q16" s="77"/>
      <c r="R16" s="77"/>
      <c r="S16" s="77"/>
      <c r="T16" s="77"/>
      <c r="U16" s="77"/>
    </row>
    <row r="17" spans="1:21" ht="21.95" customHeight="1" x14ac:dyDescent="0.3">
      <c r="A17" s="14" t="s">
        <v>15</v>
      </c>
      <c r="B17" s="10">
        <v>100</v>
      </c>
      <c r="C17" s="10">
        <v>108.18993263069277</v>
      </c>
      <c r="D17" s="10">
        <v>116.42004766063582</v>
      </c>
      <c r="E17" s="10">
        <v>113.74140639397854</v>
      </c>
      <c r="F17" s="10">
        <v>112.91672953814793</v>
      </c>
      <c r="G17" s="10">
        <v>123.04651770765382</v>
      </c>
      <c r="H17" s="10">
        <v>164.51584178176577</v>
      </c>
      <c r="I17" s="10">
        <v>174.27840472744359</v>
      </c>
      <c r="J17" s="10">
        <v>181.69784182503656</v>
      </c>
      <c r="K17" s="10">
        <v>185.40869266540963</v>
      </c>
      <c r="L17" s="10">
        <f>K17*[7]Transporte!$E$53</f>
        <v>191.19387116154391</v>
      </c>
      <c r="M17" s="10">
        <f>L17*'[7]Valor adicionad'!$E$54</f>
        <v>199.06589105259874</v>
      </c>
      <c r="N17" s="77"/>
      <c r="O17" s="77"/>
      <c r="P17" s="77"/>
      <c r="Q17" s="77"/>
      <c r="R17" s="77"/>
      <c r="S17" s="77"/>
      <c r="T17" s="77"/>
      <c r="U17" s="77"/>
    </row>
    <row r="18" spans="1:21" ht="21.95" customHeight="1" x14ac:dyDescent="0.3">
      <c r="A18" s="14" t="s">
        <v>45</v>
      </c>
      <c r="B18" s="10">
        <v>100</v>
      </c>
      <c r="C18" s="10">
        <v>96.111640928993623</v>
      </c>
      <c r="D18" s="10">
        <v>90.221972046665002</v>
      </c>
      <c r="E18" s="10">
        <v>117.47402066495363</v>
      </c>
      <c r="F18" s="10">
        <v>131.21583690996297</v>
      </c>
      <c r="G18" s="10">
        <v>139.75901955728602</v>
      </c>
      <c r="H18" s="10">
        <v>138.51837230153001</v>
      </c>
      <c r="I18" s="10">
        <v>153.82344985057549</v>
      </c>
      <c r="J18" s="10">
        <v>160.94591630373591</v>
      </c>
      <c r="K18" s="10">
        <v>172.75854154303559</v>
      </c>
      <c r="L18" s="10">
        <f>K18*[7]Alojamento!$E$53</f>
        <v>195.1640138820446</v>
      </c>
      <c r="M18" s="10">
        <f>L18*[7]Alojamento!$E$54</f>
        <v>155.79840426818097</v>
      </c>
      <c r="N18" s="77"/>
      <c r="O18" s="77"/>
      <c r="P18" s="77"/>
      <c r="Q18" s="77"/>
      <c r="R18" s="77"/>
      <c r="S18" s="77"/>
      <c r="T18" s="77"/>
      <c r="U18" s="77"/>
    </row>
    <row r="19" spans="1:21" ht="21.95" customHeight="1" x14ac:dyDescent="0.3">
      <c r="A19" s="14" t="s">
        <v>46</v>
      </c>
      <c r="B19" s="10">
        <v>100</v>
      </c>
      <c r="C19" s="10">
        <v>100.05492474401261</v>
      </c>
      <c r="D19" s="10">
        <v>98.535140113722193</v>
      </c>
      <c r="E19" s="10">
        <v>119.86179292512433</v>
      </c>
      <c r="F19" s="10">
        <v>104.02392005531351</v>
      </c>
      <c r="G19" s="10">
        <v>121.37274440573461</v>
      </c>
      <c r="H19" s="10">
        <v>122.91956276668432</v>
      </c>
      <c r="I19" s="10">
        <v>117.22181831774881</v>
      </c>
      <c r="J19" s="10">
        <v>120.50476712820702</v>
      </c>
      <c r="K19" s="10">
        <v>125.74911198327058</v>
      </c>
      <c r="L19" s="10">
        <f>K19*[7]Informação!$E$53</f>
        <v>129.04644913112054</v>
      </c>
      <c r="M19" s="10">
        <f>L19*[7]Informação!$E$54</f>
        <v>115.85626995713075</v>
      </c>
      <c r="N19" s="77"/>
      <c r="O19" s="77"/>
      <c r="P19" s="77"/>
      <c r="Q19" s="77"/>
      <c r="R19" s="77"/>
      <c r="S19" s="77"/>
      <c r="T19" s="77"/>
      <c r="U19" s="77"/>
    </row>
    <row r="20" spans="1:21" ht="21.95" customHeight="1" x14ac:dyDescent="0.3">
      <c r="A20" s="12" t="s">
        <v>16</v>
      </c>
      <c r="B20" s="10">
        <v>100</v>
      </c>
      <c r="C20" s="10">
        <v>102.26184347379179</v>
      </c>
      <c r="D20" s="10">
        <v>109.78570849891801</v>
      </c>
      <c r="E20" s="10">
        <v>112.88227025099469</v>
      </c>
      <c r="F20" s="10">
        <v>135.12185671979782</v>
      </c>
      <c r="G20" s="10">
        <v>159.01499880666157</v>
      </c>
      <c r="H20" s="10">
        <v>190.75528822340777</v>
      </c>
      <c r="I20" s="10">
        <v>199.86084711292744</v>
      </c>
      <c r="J20" s="10">
        <v>191.97279914706613</v>
      </c>
      <c r="K20" s="10">
        <v>205.8578022852912</v>
      </c>
      <c r="L20" s="10">
        <f>K20*[7]Financeiro!$E$53</f>
        <v>192.86159775498649</v>
      </c>
      <c r="M20" s="10">
        <f>L20*[7]Financeiro!$E$54</f>
        <v>193.3516688371551</v>
      </c>
      <c r="N20" s="77"/>
      <c r="O20" s="77"/>
      <c r="P20" s="77"/>
      <c r="Q20" s="77"/>
      <c r="R20" s="77"/>
      <c r="S20" s="77"/>
      <c r="T20" s="77"/>
      <c r="U20" s="77"/>
    </row>
    <row r="21" spans="1:21" ht="21.95" customHeight="1" x14ac:dyDescent="0.3">
      <c r="A21" s="14" t="s">
        <v>17</v>
      </c>
      <c r="B21" s="10">
        <v>100</v>
      </c>
      <c r="C21" s="10">
        <v>113.26123445896819</v>
      </c>
      <c r="D21" s="10">
        <v>120.30542458483337</v>
      </c>
      <c r="E21" s="10">
        <v>122.44192093575295</v>
      </c>
      <c r="F21" s="10">
        <v>143.75805416218947</v>
      </c>
      <c r="G21" s="10">
        <v>152.73900303516601</v>
      </c>
      <c r="H21" s="10">
        <v>149.0454193967966</v>
      </c>
      <c r="I21" s="10">
        <v>160.50975598211951</v>
      </c>
      <c r="J21" s="10">
        <v>167.05361578873203</v>
      </c>
      <c r="K21" s="10">
        <v>166.28621887904757</v>
      </c>
      <c r="L21" s="10">
        <f>K21*[7]Imobiliária!$E$53</f>
        <v>182.10633521323842</v>
      </c>
      <c r="M21" s="10">
        <f>L21*[7]Imobiliária!$E$54</f>
        <v>215.58672629398907</v>
      </c>
      <c r="N21" s="77"/>
      <c r="O21" s="77"/>
      <c r="P21" s="77"/>
      <c r="Q21" s="77"/>
      <c r="R21" s="77"/>
      <c r="S21" s="77"/>
      <c r="T21" s="77"/>
      <c r="U21" s="77"/>
    </row>
    <row r="22" spans="1:21" ht="33" customHeight="1" x14ac:dyDescent="0.3">
      <c r="A22" s="12" t="s">
        <v>18</v>
      </c>
      <c r="B22" s="10">
        <v>100</v>
      </c>
      <c r="C22" s="10">
        <v>87.340282089983049</v>
      </c>
      <c r="D22" s="10">
        <v>102.58369641716129</v>
      </c>
      <c r="E22" s="10">
        <v>104.6292851448451</v>
      </c>
      <c r="F22" s="10">
        <v>123.10497096856335</v>
      </c>
      <c r="G22" s="10">
        <v>126.05346112520493</v>
      </c>
      <c r="H22" s="10">
        <v>141.94259691133951</v>
      </c>
      <c r="I22" s="10">
        <v>134.78864417313244</v>
      </c>
      <c r="J22" s="10">
        <v>135.51084532811882</v>
      </c>
      <c r="K22" s="10">
        <v>150.62195484656769</v>
      </c>
      <c r="L22" s="10">
        <f>J22*[7]profissionais!$E$53</f>
        <v>120.07785176307864</v>
      </c>
      <c r="M22" s="10">
        <f>L22*[7]profissionais!$E$54</f>
        <v>158.01658269913685</v>
      </c>
      <c r="N22" s="77"/>
      <c r="O22" s="77"/>
      <c r="P22" s="77"/>
      <c r="Q22" s="77"/>
      <c r="R22" s="77"/>
      <c r="S22" s="77"/>
      <c r="T22" s="77"/>
      <c r="U22" s="77"/>
    </row>
    <row r="23" spans="1:21" ht="33" customHeight="1" x14ac:dyDescent="0.3">
      <c r="A23" s="12" t="s">
        <v>47</v>
      </c>
      <c r="B23" s="10">
        <v>100</v>
      </c>
      <c r="C23" s="10">
        <v>108.07105031977633</v>
      </c>
      <c r="D23" s="10">
        <v>106.50534216952987</v>
      </c>
      <c r="E23" s="10">
        <v>114.92449616170396</v>
      </c>
      <c r="F23" s="10">
        <v>125.83429214799111</v>
      </c>
      <c r="G23" s="10">
        <v>138.72521869968429</v>
      </c>
      <c r="H23" s="10">
        <v>152.34846307435561</v>
      </c>
      <c r="I23" s="10">
        <v>161.57148980486122</v>
      </c>
      <c r="J23" s="10">
        <v>168.0980788588929</v>
      </c>
      <c r="K23" s="10">
        <v>175.91369871478108</v>
      </c>
      <c r="L23" s="10">
        <f>K23*[7]Adm!$E$53</f>
        <v>184.59765657776626</v>
      </c>
      <c r="M23" s="10">
        <f>L23*[7]Adm!$E$54</f>
        <v>193.23262270255921</v>
      </c>
      <c r="N23" s="77"/>
      <c r="O23" s="77"/>
      <c r="P23" s="77"/>
      <c r="Q23" s="77"/>
      <c r="R23" s="77"/>
      <c r="S23" s="77"/>
      <c r="T23" s="77"/>
      <c r="U23" s="77"/>
    </row>
    <row r="24" spans="1:21" ht="21.95" customHeight="1" x14ac:dyDescent="0.3">
      <c r="A24" s="26" t="s">
        <v>42</v>
      </c>
      <c r="B24" s="10">
        <v>100</v>
      </c>
      <c r="C24" s="10">
        <v>107.71893884016673</v>
      </c>
      <c r="D24" s="10">
        <v>120.54057599506937</v>
      </c>
      <c r="E24" s="10">
        <v>141.06877798671971</v>
      </c>
      <c r="F24" s="10">
        <v>156.99810696731765</v>
      </c>
      <c r="G24" s="10">
        <v>185.59109688018663</v>
      </c>
      <c r="H24" s="10">
        <v>209.83821599405496</v>
      </c>
      <c r="I24" s="10">
        <v>224.95064330028285</v>
      </c>
      <c r="J24" s="10">
        <v>253.63784911589701</v>
      </c>
      <c r="K24" s="10">
        <v>264.51652743206012</v>
      </c>
      <c r="L24" s="10">
        <f>K24*'[7]educação e saúde'!$E$53</f>
        <v>263.67591965729088</v>
      </c>
      <c r="M24" s="10">
        <f>L24*'[7]educação e saúde'!$E$54</f>
        <v>180.03450231766095</v>
      </c>
      <c r="N24" s="77"/>
      <c r="O24" s="77"/>
      <c r="P24" s="77"/>
      <c r="Q24" s="77"/>
      <c r="R24" s="77"/>
      <c r="S24" s="77"/>
      <c r="T24" s="77"/>
      <c r="U24" s="77"/>
    </row>
    <row r="25" spans="1:21" ht="33" customHeight="1" x14ac:dyDescent="0.3">
      <c r="A25" s="12" t="s">
        <v>19</v>
      </c>
      <c r="B25" s="10">
        <v>100</v>
      </c>
      <c r="C25" s="10">
        <v>109.37310342099589</v>
      </c>
      <c r="D25" s="10">
        <v>129.84604101724219</v>
      </c>
      <c r="E25" s="10">
        <v>133.26109578093232</v>
      </c>
      <c r="F25" s="10">
        <v>122.9130442694143</v>
      </c>
      <c r="G25" s="10">
        <v>129.4991827634806</v>
      </c>
      <c r="H25" s="10">
        <v>140.46497546949021</v>
      </c>
      <c r="I25" s="10">
        <v>148.84997499583545</v>
      </c>
      <c r="J25" s="10">
        <v>159.39418816845384</v>
      </c>
      <c r="K25" s="10">
        <v>161.60329468205273</v>
      </c>
      <c r="L25" s="10">
        <f>K25*[7]artes!$E$53</f>
        <v>168.9811031514395</v>
      </c>
      <c r="M25" s="10">
        <f>L25*[7]artes!$E$54</f>
        <v>181.30401814374332</v>
      </c>
      <c r="N25" s="77"/>
      <c r="O25" s="77"/>
      <c r="P25" s="77"/>
      <c r="Q25" s="77"/>
      <c r="R25" s="77"/>
      <c r="S25" s="77"/>
      <c r="T25" s="77"/>
      <c r="U25" s="77"/>
    </row>
    <row r="26" spans="1:21" ht="21.95" customHeight="1" x14ac:dyDescent="0.3">
      <c r="A26" s="14" t="s">
        <v>20</v>
      </c>
      <c r="B26" s="10">
        <v>100</v>
      </c>
      <c r="C26" s="10">
        <v>109.00597632041216</v>
      </c>
      <c r="D26" s="10">
        <v>122.53722107992193</v>
      </c>
      <c r="E26" s="10">
        <v>133.0843407855516</v>
      </c>
      <c r="F26" s="10">
        <v>146.66987768001343</v>
      </c>
      <c r="G26" s="10">
        <v>148.05663496265808</v>
      </c>
      <c r="H26" s="10">
        <v>163.1392169003783</v>
      </c>
      <c r="I26" s="10">
        <v>169.53748410609379</v>
      </c>
      <c r="J26" s="10">
        <v>184.43655803130844</v>
      </c>
      <c r="K26" s="10">
        <v>175.67123098826545</v>
      </c>
      <c r="L26" s="10">
        <f>K26*'[7]serviços domésticos'!$E$53</f>
        <v>184.17041190448236</v>
      </c>
      <c r="M26" s="10">
        <f>L26*'[7]serviços domésticos'!$E$54</f>
        <v>172.00666711109011</v>
      </c>
      <c r="N26" s="77"/>
      <c r="O26" s="77"/>
      <c r="P26" s="77"/>
      <c r="Q26" s="77"/>
      <c r="R26" s="77"/>
      <c r="S26" s="77"/>
      <c r="T26" s="77"/>
      <c r="U26" s="77"/>
    </row>
    <row r="27" spans="1:21" ht="21.95" customHeight="1" x14ac:dyDescent="0.3">
      <c r="A27" s="15" t="s">
        <v>50</v>
      </c>
      <c r="B27" s="19">
        <v>100</v>
      </c>
      <c r="C27" s="19">
        <v>104.51857688833994</v>
      </c>
      <c r="D27" s="19">
        <v>109.17656048923598</v>
      </c>
      <c r="E27" s="19">
        <v>114.82901993744925</v>
      </c>
      <c r="F27" s="19">
        <v>127.84519048023687</v>
      </c>
      <c r="G27" s="19">
        <v>139.93416178066644</v>
      </c>
      <c r="H27" s="19">
        <v>154.57974123335998</v>
      </c>
      <c r="I27" s="19">
        <v>160.85396244094881</v>
      </c>
      <c r="J27" s="19">
        <v>166.14615165149348</v>
      </c>
      <c r="K27" s="19">
        <v>175.23680597151031</v>
      </c>
      <c r="L27" s="19">
        <f>K27*'[7]Valor adicionad'!$E$53</f>
        <v>178.00309447141896</v>
      </c>
      <c r="M27" s="19">
        <f>L27*'[7]Valor adicionad'!$E$54</f>
        <v>185.33201088403965</v>
      </c>
      <c r="N27" s="77"/>
      <c r="O27" s="77"/>
      <c r="P27" s="77"/>
      <c r="Q27" s="77"/>
      <c r="R27" s="77"/>
      <c r="S27" s="77"/>
      <c r="T27" s="77"/>
      <c r="U27" s="77"/>
    </row>
    <row r="28" spans="1:21" ht="21.95" customHeight="1" x14ac:dyDescent="0.3">
      <c r="A28" s="16" t="s">
        <v>21</v>
      </c>
      <c r="B28" s="20">
        <v>100</v>
      </c>
      <c r="C28" s="20">
        <v>97.175328156212046</v>
      </c>
      <c r="D28" s="20">
        <v>107.39438901904995</v>
      </c>
      <c r="E28" s="20">
        <v>100.8465113417208</v>
      </c>
      <c r="F28" s="20">
        <v>102.85342553961323</v>
      </c>
      <c r="G28" s="20">
        <v>119.52887816767137</v>
      </c>
      <c r="H28" s="20">
        <v>121.10024937259145</v>
      </c>
      <c r="I28" s="20">
        <v>121.24774148433909</v>
      </c>
      <c r="J28" s="20">
        <v>116.5791838776904</v>
      </c>
      <c r="K28" s="20">
        <v>120.28080608659079</v>
      </c>
      <c r="L28" s="20">
        <f>'[14]IMPOSTOS DF'!$J$16</f>
        <v>102.64024324955633</v>
      </c>
      <c r="M28" s="20">
        <f>'[14]IMPOSTOS DF'!$J$17</f>
        <v>113.85812089326254</v>
      </c>
      <c r="N28" s="77"/>
      <c r="O28" s="77"/>
      <c r="P28" s="77"/>
      <c r="Q28" s="77"/>
      <c r="R28" s="77"/>
      <c r="S28" s="77"/>
      <c r="T28" s="77"/>
      <c r="U28" s="77"/>
    </row>
    <row r="29" spans="1:21" ht="21.95" customHeight="1" x14ac:dyDescent="0.3">
      <c r="A29" s="17" t="s">
        <v>10</v>
      </c>
      <c r="B29" s="21">
        <v>100</v>
      </c>
      <c r="C29" s="21">
        <v>103.35948914891505</v>
      </c>
      <c r="D29" s="21">
        <v>108.90604932961874</v>
      </c>
      <c r="E29" s="21">
        <v>112.61490610652517</v>
      </c>
      <c r="F29" s="21">
        <v>123.87214196095812</v>
      </c>
      <c r="G29" s="21">
        <v>136.66592318884852</v>
      </c>
      <c r="H29" s="21">
        <v>149.30071598614626</v>
      </c>
      <c r="I29" s="21">
        <v>154.63708850092709</v>
      </c>
      <c r="J29" s="21">
        <v>158.40017612635472</v>
      </c>
      <c r="K29" s="21">
        <v>166.6510345299703</v>
      </c>
      <c r="L29" s="21">
        <f>'[14]PIB DF'!$J$16</f>
        <v>166.25009042614721</v>
      </c>
      <c r="M29" s="21">
        <f>'[14]PIB DF'!$J$17</f>
        <v>174.2104265799955</v>
      </c>
      <c r="N29" s="77"/>
      <c r="O29" s="77"/>
      <c r="P29" s="77"/>
      <c r="Q29" s="77"/>
      <c r="R29" s="77"/>
      <c r="S29" s="77"/>
      <c r="T29" s="77"/>
      <c r="U29" s="77"/>
    </row>
    <row r="30" spans="1:21" ht="25.5" customHeight="1" x14ac:dyDescent="0.25">
      <c r="A30" s="199" t="s">
        <v>29</v>
      </c>
      <c r="B30" s="199"/>
      <c r="C30" s="199"/>
      <c r="D30" s="199"/>
      <c r="E30" s="199"/>
      <c r="F30" s="199"/>
      <c r="G30" s="199"/>
      <c r="H30" s="199"/>
      <c r="I30" s="199"/>
      <c r="K30" s="29"/>
      <c r="L30" s="29"/>
      <c r="M30" s="29"/>
      <c r="N30" s="29"/>
      <c r="O30" s="29"/>
      <c r="P30" s="29"/>
    </row>
    <row r="31" spans="1:21" x14ac:dyDescent="0.25">
      <c r="A31" s="4"/>
      <c r="B31" s="6"/>
      <c r="C31" s="6"/>
      <c r="D31" s="6"/>
      <c r="E31" s="6"/>
      <c r="F31" s="6"/>
      <c r="G31" s="6"/>
      <c r="H31" s="6"/>
      <c r="I31" s="4"/>
    </row>
    <row r="32" spans="1:21" ht="21" x14ac:dyDescent="0.35">
      <c r="A32" s="9"/>
      <c r="B32" s="9"/>
      <c r="C32" s="9"/>
      <c r="D32" s="9"/>
      <c r="E32" s="9"/>
      <c r="F32" s="9"/>
      <c r="G32" s="28"/>
      <c r="H32" s="28"/>
      <c r="I32" s="36"/>
    </row>
    <row r="33" spans="1:9" x14ac:dyDescent="0.25">
      <c r="A33" s="4"/>
      <c r="B33" s="4"/>
      <c r="C33" s="4"/>
      <c r="D33" s="4"/>
      <c r="E33" s="4"/>
      <c r="F33" s="4"/>
      <c r="G33" s="28"/>
      <c r="H33" s="28"/>
      <c r="I33" s="4"/>
    </row>
    <row r="34" spans="1:9" x14ac:dyDescent="0.25">
      <c r="A34" s="4"/>
      <c r="B34" s="4"/>
      <c r="C34" s="4"/>
      <c r="D34" s="4"/>
      <c r="E34" s="4"/>
      <c r="F34" s="4"/>
      <c r="G34" s="28"/>
      <c r="H34" s="28"/>
      <c r="I34" s="4"/>
    </row>
  </sheetData>
  <mergeCells count="5">
    <mergeCell ref="A4:A5"/>
    <mergeCell ref="A30:I30"/>
    <mergeCell ref="A3:I3"/>
    <mergeCell ref="B4:M4"/>
    <mergeCell ref="A2:M2"/>
  </mergeCells>
  <hyperlinks>
    <hyperlink ref="M3" location="índice" display="índice" xr:uid="{00000000-0004-0000-0B00-000000000000}"/>
  </hyperlinks>
  <pageMargins left="0.511811024" right="0.511811024" top="0.78740157499999996" bottom="0.78740157499999996" header="0.31496062000000002" footer="0.31496062000000002"/>
  <pageSetup paperSize="9" scale="67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J28"/>
  <sheetViews>
    <sheetView showGridLines="0" zoomScale="85" zoomScaleNormal="85" workbookViewId="0"/>
  </sheetViews>
  <sheetFormatPr defaultRowHeight="15" x14ac:dyDescent="0.25"/>
  <cols>
    <col min="1" max="1" width="51.85546875" customWidth="1"/>
    <col min="2" max="7" width="11.7109375" customWidth="1"/>
    <col min="8" max="8" width="11.7109375" style="29" customWidth="1"/>
    <col min="9" max="9" width="11.7109375" customWidth="1"/>
    <col min="10" max="13" width="11.7109375" style="29" customWidth="1"/>
    <col min="14" max="19" width="11.7109375" customWidth="1"/>
    <col min="20" max="20" width="11.7109375" style="29" customWidth="1"/>
    <col min="21" max="25" width="11.7109375" customWidth="1"/>
    <col min="26" max="26" width="12.140625" style="32" customWidth="1"/>
  </cols>
  <sheetData>
    <row r="1" spans="1:36" s="29" customFormat="1" x14ac:dyDescent="0.25">
      <c r="A1" s="61"/>
      <c r="B1" s="61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Z1" s="32"/>
    </row>
    <row r="2" spans="1:36" s="32" customFormat="1" ht="24.95" customHeight="1" x14ac:dyDescent="0.25">
      <c r="A2" s="172" t="s">
        <v>70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47"/>
      <c r="Y2" s="147"/>
    </row>
    <row r="3" spans="1:36" s="4" customFormat="1" ht="15" customHeight="1" x14ac:dyDescent="0.25">
      <c r="A3" s="71" t="s">
        <v>58</v>
      </c>
      <c r="B3" s="70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74"/>
      <c r="W3" s="79"/>
      <c r="X3" s="68"/>
      <c r="Y3" s="69" t="s">
        <v>65</v>
      </c>
      <c r="Z3" s="154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s="38" customFormat="1" ht="24.95" customHeight="1" x14ac:dyDescent="0.2">
      <c r="A4" s="169" t="s">
        <v>0</v>
      </c>
      <c r="B4" s="173" t="s">
        <v>25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3" t="s">
        <v>25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36" s="38" customFormat="1" ht="24.95" customHeight="1" x14ac:dyDescent="0.2">
      <c r="A5" s="170"/>
      <c r="B5" s="44">
        <v>2010</v>
      </c>
      <c r="C5" s="5">
        <v>2011</v>
      </c>
      <c r="D5" s="5">
        <v>2012</v>
      </c>
      <c r="E5" s="53">
        <v>2013</v>
      </c>
      <c r="F5" s="5">
        <v>2014</v>
      </c>
      <c r="G5" s="31">
        <v>2015</v>
      </c>
      <c r="H5" s="31">
        <v>2016</v>
      </c>
      <c r="I5" s="31">
        <v>2017</v>
      </c>
      <c r="J5" s="31">
        <v>2018</v>
      </c>
      <c r="K5" s="57">
        <v>2019</v>
      </c>
      <c r="L5" s="57">
        <v>2020</v>
      </c>
      <c r="M5" s="57">
        <v>2021</v>
      </c>
      <c r="N5" s="57">
        <v>2010</v>
      </c>
      <c r="O5" s="57">
        <v>2011</v>
      </c>
      <c r="P5" s="57">
        <v>2012</v>
      </c>
      <c r="Q5" s="147">
        <v>2013</v>
      </c>
      <c r="R5" s="57">
        <v>2014</v>
      </c>
      <c r="S5" s="58">
        <v>2015</v>
      </c>
      <c r="T5" s="58">
        <v>2016</v>
      </c>
      <c r="U5" s="58">
        <v>2017</v>
      </c>
      <c r="V5" s="58">
        <v>2018</v>
      </c>
      <c r="W5" s="57">
        <v>2019</v>
      </c>
      <c r="X5" s="57">
        <v>2020</v>
      </c>
      <c r="Y5" s="147">
        <v>2021</v>
      </c>
    </row>
    <row r="6" spans="1:36" s="1" customFormat="1" ht="21.95" customHeight="1" x14ac:dyDescent="0.2">
      <c r="A6" s="37"/>
      <c r="B6" s="178" t="s">
        <v>30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176" t="s">
        <v>57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57"/>
    </row>
    <row r="7" spans="1:36" ht="21.95" customHeight="1" x14ac:dyDescent="0.25">
      <c r="A7" s="41" t="s">
        <v>33</v>
      </c>
      <c r="B7" s="94">
        <v>205252.65070482501</v>
      </c>
      <c r="C7" s="92">
        <v>219298.86380902128</v>
      </c>
      <c r="D7" s="92">
        <v>232980.74923442546</v>
      </c>
      <c r="E7" s="92">
        <v>255112.5421852787</v>
      </c>
      <c r="F7" s="92">
        <v>285804.41898252821</v>
      </c>
      <c r="G7" s="92">
        <v>315939.54159287002</v>
      </c>
      <c r="H7" s="92">
        <v>348498.7458459718</v>
      </c>
      <c r="I7" s="92">
        <v>354910.63659159257</v>
      </c>
      <c r="J7" s="92">
        <v>375523.42047845206</v>
      </c>
      <c r="K7" s="92">
        <v>398278.71303453523</v>
      </c>
      <c r="L7" s="92">
        <f>'Tabela 3'!L27</f>
        <v>388745.57082158449</v>
      </c>
      <c r="M7" s="92">
        <f>'Tabela 3'!M27</f>
        <v>438888.45399518899</v>
      </c>
      <c r="N7" s="94">
        <v>6599148.9999999944</v>
      </c>
      <c r="O7" s="93">
        <v>7438007.0000000056</v>
      </c>
      <c r="P7" s="93">
        <v>8223178</v>
      </c>
      <c r="Q7" s="93">
        <v>9105053.000000041</v>
      </c>
      <c r="R7" s="93">
        <v>9887604.000000013</v>
      </c>
      <c r="S7" s="93">
        <v>10226869</v>
      </c>
      <c r="T7" s="93">
        <v>10542067.000000002</v>
      </c>
      <c r="U7" s="93">
        <v>11020412.999999998</v>
      </c>
      <c r="V7" s="93">
        <v>12010010.000000002</v>
      </c>
      <c r="W7" s="93">
        <v>12741791.000000002</v>
      </c>
      <c r="X7" s="93">
        <v>13306199.000000002</v>
      </c>
      <c r="Y7" s="93">
        <v>16581873</v>
      </c>
      <c r="AA7" s="29"/>
    </row>
    <row r="8" spans="1:36" ht="21.95" customHeight="1" x14ac:dyDescent="0.25">
      <c r="A8" s="41" t="s">
        <v>34</v>
      </c>
      <c r="B8" s="94">
        <v>83632.427810128254</v>
      </c>
      <c r="C8" s="92">
        <v>87667.933842504106</v>
      </c>
      <c r="D8" s="92">
        <v>94718.926535890758</v>
      </c>
      <c r="E8" s="92">
        <v>104309.60671933315</v>
      </c>
      <c r="F8" s="92">
        <v>114602.38569175929</v>
      </c>
      <c r="G8" s="92">
        <v>129645.49027453001</v>
      </c>
      <c r="H8" s="92">
        <v>142104.32041126455</v>
      </c>
      <c r="I8" s="92">
        <v>139308.84890130375</v>
      </c>
      <c r="J8" s="92">
        <v>149398.5031552419</v>
      </c>
      <c r="K8" s="92">
        <v>155351.60920510752</v>
      </c>
      <c r="L8" s="92">
        <f>'Tabela 4'!L27</f>
        <v>148364.46459344804</v>
      </c>
      <c r="M8" s="92">
        <f>'Tabela 4'!M27</f>
        <v>181860.4369620028</v>
      </c>
      <c r="N8" s="94">
        <v>3296308.9999999981</v>
      </c>
      <c r="O8" s="93">
        <v>3717546.0000000019</v>
      </c>
      <c r="P8" s="93">
        <v>4128919.0000000121</v>
      </c>
      <c r="Q8" s="93">
        <v>4551292.9999999925</v>
      </c>
      <c r="R8" s="93">
        <v>4914870.0000000009</v>
      </c>
      <c r="S8" s="93">
        <v>5071267.9999999981</v>
      </c>
      <c r="T8" s="93">
        <v>5122244.9999999991</v>
      </c>
      <c r="U8" s="93">
        <v>5348487</v>
      </c>
      <c r="V8" s="93">
        <v>5998859.9999999981</v>
      </c>
      <c r="W8" s="93">
        <v>6385106.9999999963</v>
      </c>
      <c r="X8" s="93">
        <v>6711262.0000000009</v>
      </c>
      <c r="Y8" s="93">
        <v>8867874.0000000056</v>
      </c>
      <c r="AA8" s="29"/>
    </row>
    <row r="9" spans="1:36" ht="21.95" customHeight="1" x14ac:dyDescent="0.25">
      <c r="A9" s="41" t="s">
        <v>35</v>
      </c>
      <c r="B9" s="94">
        <v>121620.22289469675</v>
      </c>
      <c r="C9" s="92">
        <v>131630.92996651717</v>
      </c>
      <c r="D9" s="92">
        <v>138261.8226985347</v>
      </c>
      <c r="E9" s="92">
        <v>150802.93546594999</v>
      </c>
      <c r="F9" s="92">
        <v>171201.76601965001</v>
      </c>
      <c r="G9" s="92">
        <v>186294.05131834</v>
      </c>
      <c r="H9" s="92">
        <v>206394.42543470653</v>
      </c>
      <c r="I9" s="92">
        <v>215601.78769028885</v>
      </c>
      <c r="J9" s="92">
        <v>226124.91732321013</v>
      </c>
      <c r="K9" s="92">
        <v>242927.10382942768</v>
      </c>
      <c r="L9" s="92">
        <f>'Tabela 5'!L27</f>
        <v>240381.10622813654</v>
      </c>
      <c r="M9" s="92">
        <f>M7-M8</f>
        <v>257028.01703318619</v>
      </c>
      <c r="N9" s="94">
        <v>3302839.9999999963</v>
      </c>
      <c r="O9" s="93">
        <v>3720461.0000000009</v>
      </c>
      <c r="P9" s="93">
        <v>4094258.999999987</v>
      </c>
      <c r="Q9" s="93">
        <v>4553760.0000000484</v>
      </c>
      <c r="R9" s="93">
        <v>4972734.0000000121</v>
      </c>
      <c r="S9" s="93">
        <v>5155601.0000000102</v>
      </c>
      <c r="T9" s="93">
        <v>5419822.0000000028</v>
      </c>
      <c r="U9" s="93">
        <v>5671925.9999999981</v>
      </c>
      <c r="V9" s="93">
        <v>6011150.0000000037</v>
      </c>
      <c r="W9" s="93">
        <v>6356684.0000000056</v>
      </c>
      <c r="X9" s="93">
        <v>6594937</v>
      </c>
      <c r="Y9" s="93">
        <v>7713998.9999999944</v>
      </c>
      <c r="AA9" s="29"/>
    </row>
    <row r="10" spans="1:36" ht="21.95" customHeight="1" x14ac:dyDescent="0.25">
      <c r="A10" s="41" t="s">
        <v>1</v>
      </c>
      <c r="B10" s="94">
        <v>22553.87870008207</v>
      </c>
      <c r="C10" s="92">
        <v>22938.023988329671</v>
      </c>
      <c r="D10" s="92">
        <v>25839.513776082898</v>
      </c>
      <c r="E10" s="92">
        <v>25103.790066208374</v>
      </c>
      <c r="F10" s="92">
        <v>26230.292507656632</v>
      </c>
      <c r="G10" s="92">
        <v>29318.811520062001</v>
      </c>
      <c r="H10" s="92">
        <v>29145.619375957998</v>
      </c>
      <c r="I10" s="92">
        <v>29120.461647010059</v>
      </c>
      <c r="J10" s="92">
        <v>28692.287369186961</v>
      </c>
      <c r="K10" s="92">
        <v>30686.607647118621</v>
      </c>
      <c r="L10" s="92">
        <f>'Tabela 5'!L28</f>
        <v>25466.227774563391</v>
      </c>
      <c r="M10" s="92">
        <f>'Tabela 5'!M28</f>
        <v>29915.404018673678</v>
      </c>
      <c r="N10" s="94">
        <v>583007</v>
      </c>
      <c r="O10" s="93">
        <v>655921</v>
      </c>
      <c r="P10" s="93">
        <v>720500.99999999977</v>
      </c>
      <c r="Q10" s="93">
        <v>777858.95664631156</v>
      </c>
      <c r="R10" s="93">
        <v>806218.78</v>
      </c>
      <c r="S10" s="93">
        <v>840185.99999999849</v>
      </c>
      <c r="T10" s="93">
        <v>849505.99999999616</v>
      </c>
      <c r="U10" s="93">
        <v>913553.00000000466</v>
      </c>
      <c r="V10" s="93">
        <v>992991.00000000093</v>
      </c>
      <c r="W10" s="93">
        <v>1032446.999999998</v>
      </c>
      <c r="X10" s="93">
        <v>1014660.0000010801</v>
      </c>
      <c r="Y10" s="93">
        <v>1298143</v>
      </c>
      <c r="AA10" s="29"/>
    </row>
    <row r="11" spans="1:36" s="163" customFormat="1" ht="21.95" customHeight="1" x14ac:dyDescent="0.25">
      <c r="A11" s="42" t="s">
        <v>2</v>
      </c>
      <c r="B11" s="160">
        <v>144174.10159477883</v>
      </c>
      <c r="C11" s="159">
        <v>154568.95395484683</v>
      </c>
      <c r="D11" s="159">
        <v>164101.33647461759</v>
      </c>
      <c r="E11" s="159">
        <v>175906.72553215837</v>
      </c>
      <c r="F11" s="159">
        <v>197432.05852730665</v>
      </c>
      <c r="G11" s="159">
        <v>215612.8628384</v>
      </c>
      <c r="H11" s="159">
        <v>235540.04481066999</v>
      </c>
      <c r="I11" s="159">
        <v>244722.24933729891</v>
      </c>
      <c r="J11" s="161">
        <v>254817.20469239709</v>
      </c>
      <c r="K11" s="161">
        <f>K9+K10</f>
        <v>273613.7114765463</v>
      </c>
      <c r="L11" s="159">
        <f>L9+L10</f>
        <v>265847.33400269994</v>
      </c>
      <c r="M11" s="159">
        <f>M9+M10</f>
        <v>286943.42105185986</v>
      </c>
      <c r="N11" s="160">
        <v>3885846.9999999963</v>
      </c>
      <c r="O11" s="159">
        <v>4376382.0000000019</v>
      </c>
      <c r="P11" s="159">
        <v>4814759.999999987</v>
      </c>
      <c r="Q11" s="159">
        <v>5331618.9566463605</v>
      </c>
      <c r="R11" s="159">
        <v>5778952.7800000124</v>
      </c>
      <c r="S11" s="159">
        <v>5995787.0000000093</v>
      </c>
      <c r="T11" s="159">
        <v>6269328</v>
      </c>
      <c r="U11" s="159">
        <v>6585479.0000000028</v>
      </c>
      <c r="V11" s="159">
        <v>7004141.0000000047</v>
      </c>
      <c r="W11" s="159">
        <v>7389131.0000000037</v>
      </c>
      <c r="X11" s="159">
        <v>7609597.0000010803</v>
      </c>
      <c r="Y11" s="159">
        <v>9012141.9999999944</v>
      </c>
      <c r="Z11" s="162"/>
    </row>
    <row r="12" spans="1:36" ht="21.95" customHeight="1" x14ac:dyDescent="0.25">
      <c r="A12" s="43" t="s">
        <v>3</v>
      </c>
      <c r="B12" s="94">
        <v>75922.583462607334</v>
      </c>
      <c r="C12" s="92">
        <v>84407.355751041061</v>
      </c>
      <c r="D12" s="92">
        <v>88577.217054969675</v>
      </c>
      <c r="E12" s="92">
        <v>98843.735228890509</v>
      </c>
      <c r="F12" s="92">
        <v>108810.97035252233</v>
      </c>
      <c r="G12" s="92">
        <v>120835.74696094735</v>
      </c>
      <c r="H12" s="92">
        <v>132641.05326935931</v>
      </c>
      <c r="I12" s="92">
        <v>140354.44756327491</v>
      </c>
      <c r="J12" s="144">
        <v>148683.69901149446</v>
      </c>
      <c r="K12" s="144">
        <v>151898.63744849717</v>
      </c>
      <c r="L12" s="92">
        <f>[1]Tabela33!$L$11</f>
        <v>157065.64896779423</v>
      </c>
      <c r="M12" s="92">
        <f>[1]Tabela33!$M$11</f>
        <v>165188.80628391792</v>
      </c>
      <c r="N12" s="94">
        <v>1618190.0000000002</v>
      </c>
      <c r="O12" s="93">
        <v>1846781</v>
      </c>
      <c r="P12" s="93">
        <v>2058854</v>
      </c>
      <c r="Q12" s="93">
        <v>2305713</v>
      </c>
      <c r="R12" s="93">
        <v>2515369.0000000005</v>
      </c>
      <c r="S12" s="93">
        <v>2672019.9999999995</v>
      </c>
      <c r="T12" s="93">
        <v>2802435.9999999991</v>
      </c>
      <c r="U12" s="93">
        <v>2920537</v>
      </c>
      <c r="V12" s="93">
        <v>3055772.9999999995</v>
      </c>
      <c r="W12" s="93">
        <v>3217680</v>
      </c>
      <c r="X12" s="93">
        <v>3192343</v>
      </c>
      <c r="Y12" s="93">
        <v>3534648</v>
      </c>
      <c r="AA12" s="29"/>
    </row>
    <row r="13" spans="1:36" ht="21.95" customHeight="1" x14ac:dyDescent="0.25">
      <c r="A13" s="43" t="s">
        <v>4</v>
      </c>
      <c r="B13" s="95">
        <v>59027.532513085469</v>
      </c>
      <c r="C13" s="96">
        <v>65423.691427693462</v>
      </c>
      <c r="D13" s="96">
        <v>69058.634186848882</v>
      </c>
      <c r="E13" s="96">
        <v>76922.26366500865</v>
      </c>
      <c r="F13" s="96">
        <v>84835.594245917484</v>
      </c>
      <c r="G13" s="96">
        <v>94386.058116381173</v>
      </c>
      <c r="H13" s="96">
        <v>103621.49404463501</v>
      </c>
      <c r="I13" s="96">
        <v>108679.48256528837</v>
      </c>
      <c r="J13" s="96">
        <v>115291.65642618171</v>
      </c>
      <c r="K13" s="96">
        <v>116701.42500647101</v>
      </c>
      <c r="L13" s="96">
        <f>[1]Tabela33!$L$12</f>
        <v>122021.98847454925</v>
      </c>
      <c r="M13" s="96">
        <f>[1]Tabela33!$M$12</f>
        <v>127738.08692191972</v>
      </c>
      <c r="N13" s="95">
        <v>1277285.0000000002</v>
      </c>
      <c r="O13" s="97">
        <v>1453655.0000000002</v>
      </c>
      <c r="P13" s="97">
        <v>1626983.0000000002</v>
      </c>
      <c r="Q13" s="97">
        <v>1822210</v>
      </c>
      <c r="R13" s="97">
        <v>2000409.0000000002</v>
      </c>
      <c r="S13" s="97">
        <v>2126847.9999999995</v>
      </c>
      <c r="T13" s="97">
        <v>2229291.9999999995</v>
      </c>
      <c r="U13" s="97">
        <v>2312355</v>
      </c>
      <c r="V13" s="93">
        <v>2422298</v>
      </c>
      <c r="W13" s="93">
        <v>2539693.0000000005</v>
      </c>
      <c r="X13" s="93">
        <v>2531961</v>
      </c>
      <c r="Y13" s="93">
        <v>2795014</v>
      </c>
      <c r="AA13" s="29"/>
    </row>
    <row r="14" spans="1:36" ht="21.95" customHeight="1" x14ac:dyDescent="0.25">
      <c r="A14" s="43" t="s">
        <v>5</v>
      </c>
      <c r="B14" s="95">
        <v>16895.050949521872</v>
      </c>
      <c r="C14" s="96">
        <v>18983.664323347595</v>
      </c>
      <c r="D14" s="96">
        <v>19518.5828681208</v>
      </c>
      <c r="E14" s="96">
        <v>21921.471563881856</v>
      </c>
      <c r="F14" s="96">
        <v>23975.376106604846</v>
      </c>
      <c r="G14" s="96">
        <v>26449.688844566168</v>
      </c>
      <c r="H14" s="96">
        <v>29019.559224724304</v>
      </c>
      <c r="I14" s="96">
        <v>31674.964997986543</v>
      </c>
      <c r="J14" s="96">
        <v>33392.042585312745</v>
      </c>
      <c r="K14" s="96">
        <v>35197.212442026183</v>
      </c>
      <c r="L14" s="96">
        <f>[1]Tabela33!$L$13</f>
        <v>35043.660493244985</v>
      </c>
      <c r="M14" s="96">
        <f>[1]Tabela33!$M$13</f>
        <v>37450.719361998192</v>
      </c>
      <c r="N14" s="95">
        <v>340905.00000000006</v>
      </c>
      <c r="O14" s="97">
        <v>393126.00000000006</v>
      </c>
      <c r="P14" s="97">
        <v>431871.00000000006</v>
      </c>
      <c r="Q14" s="97">
        <v>483502.99999999994</v>
      </c>
      <c r="R14" s="97">
        <v>514960</v>
      </c>
      <c r="S14" s="97">
        <v>545171.99999999988</v>
      </c>
      <c r="T14" s="97">
        <v>573143.99999999988</v>
      </c>
      <c r="U14" s="97">
        <v>608182</v>
      </c>
      <c r="V14" s="93">
        <v>633475</v>
      </c>
      <c r="W14" s="93">
        <v>677987.00000000012</v>
      </c>
      <c r="X14" s="93">
        <v>660382</v>
      </c>
      <c r="Y14" s="93">
        <v>739634</v>
      </c>
      <c r="AA14" s="29"/>
    </row>
    <row r="15" spans="1:36" ht="21.95" customHeight="1" x14ac:dyDescent="0.25">
      <c r="A15" s="27" t="s">
        <v>52</v>
      </c>
      <c r="B15" s="95">
        <v>23533.904887515248</v>
      </c>
      <c r="C15" s="96">
        <v>23942.458516788738</v>
      </c>
      <c r="D15" s="96">
        <v>26954.823841619724</v>
      </c>
      <c r="E15" s="96">
        <v>26357.514350606954</v>
      </c>
      <c r="F15" s="96">
        <v>27620.767007076356</v>
      </c>
      <c r="G15" s="96">
        <v>30863.543220240033</v>
      </c>
      <c r="H15" s="96">
        <v>30841.923778852695</v>
      </c>
      <c r="I15" s="96">
        <v>30929.814389470514</v>
      </c>
      <c r="J15" s="96">
        <v>30813.697933961139</v>
      </c>
      <c r="K15" s="96">
        <v>32903.168273483869</v>
      </c>
      <c r="L15" s="96">
        <f>[1]Tabela33!$L$14</f>
        <v>27459.186407271747</v>
      </c>
      <c r="M15" s="96">
        <f>[1]Tabela33!$M$14</f>
        <v>31755.617809430005</v>
      </c>
      <c r="N15" s="95">
        <v>625895</v>
      </c>
      <c r="O15" s="97">
        <v>697340</v>
      </c>
      <c r="P15" s="97">
        <v>765503.99999999977</v>
      </c>
      <c r="Q15" s="97">
        <v>827904.95664631145</v>
      </c>
      <c r="R15" s="97">
        <v>862342.77999999991</v>
      </c>
      <c r="S15" s="97">
        <v>898934.9999999986</v>
      </c>
      <c r="T15" s="97">
        <v>910369.99999999616</v>
      </c>
      <c r="U15" s="97">
        <v>983389.00000000477</v>
      </c>
      <c r="V15" s="93">
        <v>1077158.0000000005</v>
      </c>
      <c r="W15" s="93">
        <v>1123517.9999999981</v>
      </c>
      <c r="X15" s="93">
        <v>1101051.0000010801</v>
      </c>
      <c r="Y15" s="93">
        <v>1399105.0000000026</v>
      </c>
      <c r="AA15" s="29"/>
    </row>
    <row r="16" spans="1:36" ht="21.95" customHeight="1" x14ac:dyDescent="0.25">
      <c r="A16" s="43" t="s">
        <v>6</v>
      </c>
      <c r="B16" s="95">
        <v>22553.87870008207</v>
      </c>
      <c r="C16" s="96">
        <v>22938.023988329671</v>
      </c>
      <c r="D16" s="96">
        <v>25839.513776082902</v>
      </c>
      <c r="E16" s="96">
        <v>25103.790066208381</v>
      </c>
      <c r="F16" s="96">
        <v>26230.292297504613</v>
      </c>
      <c r="G16" s="92">
        <v>29318.811520062001</v>
      </c>
      <c r="H16" s="92">
        <v>29145.619375958377</v>
      </c>
      <c r="I16" s="96">
        <v>29120.461647010088</v>
      </c>
      <c r="J16" s="96">
        <v>28692.28736918695</v>
      </c>
      <c r="K16" s="96">
        <v>30686.607647118621</v>
      </c>
      <c r="L16" s="96">
        <f>[1]Tabela33!$L$15</f>
        <v>25466.227774563391</v>
      </c>
      <c r="M16" s="96">
        <f>[1]Tabela33!$M$15</f>
        <v>29915.404018673678</v>
      </c>
      <c r="N16" s="94">
        <v>583007</v>
      </c>
      <c r="O16" s="93">
        <v>655921</v>
      </c>
      <c r="P16" s="93">
        <v>720500.99999999977</v>
      </c>
      <c r="Q16" s="93">
        <v>777858.95664631156</v>
      </c>
      <c r="R16" s="93">
        <v>806218.78</v>
      </c>
      <c r="S16" s="93">
        <v>840185.99999999849</v>
      </c>
      <c r="T16" s="93">
        <v>849505.99999999604</v>
      </c>
      <c r="U16" s="93">
        <v>913553.00000000466</v>
      </c>
      <c r="V16" s="93">
        <v>992991.00000000058</v>
      </c>
      <c r="W16" s="93">
        <v>1032446.999999998</v>
      </c>
      <c r="X16" s="93">
        <v>1014660.0000010801</v>
      </c>
      <c r="Y16" s="93">
        <v>1298143.0000000026</v>
      </c>
      <c r="AA16" s="29"/>
    </row>
    <row r="17" spans="1:27" ht="28.5" x14ac:dyDescent="0.25">
      <c r="A17" s="43" t="s">
        <v>53</v>
      </c>
      <c r="B17" s="95">
        <v>980.02618743317669</v>
      </c>
      <c r="C17" s="96">
        <v>1004.4345284590672</v>
      </c>
      <c r="D17" s="96">
        <v>1115.3100655368203</v>
      </c>
      <c r="E17" s="96">
        <v>1253.7242843985748</v>
      </c>
      <c r="F17" s="96">
        <v>1390.474709571743</v>
      </c>
      <c r="G17" s="96">
        <v>1544.7317001780318</v>
      </c>
      <c r="H17" s="96">
        <v>1696.3044028943168</v>
      </c>
      <c r="I17" s="96">
        <v>1809.352742460426</v>
      </c>
      <c r="J17" s="96">
        <v>2121.4105647741881</v>
      </c>
      <c r="K17" s="96">
        <v>2216.560626365248</v>
      </c>
      <c r="L17" s="96">
        <f>[1]Tabela33!$L$16</f>
        <v>1992.9586327083566</v>
      </c>
      <c r="M17" s="96">
        <f>[1]Tabela33!$M$16</f>
        <v>1840.2137907563279</v>
      </c>
      <c r="N17" s="95">
        <v>42888</v>
      </c>
      <c r="O17" s="97">
        <v>41419.000000000007</v>
      </c>
      <c r="P17" s="97">
        <v>45003</v>
      </c>
      <c r="Q17" s="97">
        <v>50045.999999999993</v>
      </c>
      <c r="R17" s="97">
        <v>56123.999999999993</v>
      </c>
      <c r="S17" s="97">
        <v>58748.999999999993</v>
      </c>
      <c r="T17" s="97">
        <v>60864</v>
      </c>
      <c r="U17" s="97">
        <v>69836</v>
      </c>
      <c r="V17" s="93">
        <v>84167.000000000015</v>
      </c>
      <c r="W17" s="93">
        <v>91071.000000000015</v>
      </c>
      <c r="X17" s="93">
        <v>86391</v>
      </c>
      <c r="Y17" s="93">
        <v>100962.00000000001</v>
      </c>
      <c r="AA17" s="29"/>
    </row>
    <row r="18" spans="1:27" ht="28.5" x14ac:dyDescent="0.25">
      <c r="A18" s="43" t="s">
        <v>54</v>
      </c>
      <c r="B18" s="95">
        <v>44717.613244656546</v>
      </c>
      <c r="C18" s="96">
        <v>46219.139687018178</v>
      </c>
      <c r="D18" s="96">
        <v>48569.29557802745</v>
      </c>
      <c r="E18" s="96">
        <v>50705.475952656285</v>
      </c>
      <c r="F18" s="96">
        <v>61000.320957551972</v>
      </c>
      <c r="G18" s="96">
        <v>63913.572657216631</v>
      </c>
      <c r="H18" s="96">
        <v>72057.067762451858</v>
      </c>
      <c r="I18" s="96">
        <v>73437.987384553693</v>
      </c>
      <c r="J18" s="96">
        <v>75319.807746938721</v>
      </c>
      <c r="K18" s="96">
        <v>88811.905754563515</v>
      </c>
      <c r="L18" s="96">
        <f>[1]Tabela33!$L$17</f>
        <v>81322.498627633991</v>
      </c>
      <c r="M18" s="96">
        <f>[1]Tabela33!$M$17</f>
        <v>89999.357933256222</v>
      </c>
      <c r="N18" s="95">
        <v>1641761.9999999958</v>
      </c>
      <c r="O18" s="97">
        <v>1832261.0000000009</v>
      </c>
      <c r="P18" s="97">
        <v>1990401.999999987</v>
      </c>
      <c r="Q18" s="97">
        <v>2198001.0000000484</v>
      </c>
      <c r="R18" s="97">
        <v>2401241.0000000126</v>
      </c>
      <c r="S18" s="97">
        <v>2424832.0000000112</v>
      </c>
      <c r="T18" s="97">
        <v>2556521.9999999874</v>
      </c>
      <c r="U18" s="97">
        <v>2681553.000000034</v>
      </c>
      <c r="V18" s="93">
        <v>2871209.9999999949</v>
      </c>
      <c r="W18" s="93">
        <v>3047932.9999999795</v>
      </c>
      <c r="X18" s="93">
        <v>3316202.9999999995</v>
      </c>
      <c r="Y18" s="93">
        <v>4078388.9999999939</v>
      </c>
      <c r="AA18" s="29"/>
    </row>
    <row r="19" spans="1:27" s="163" customFormat="1" ht="21.95" customHeight="1" x14ac:dyDescent="0.25">
      <c r="A19" s="42" t="s">
        <v>8</v>
      </c>
      <c r="B19" s="160">
        <v>144174.10159477912</v>
      </c>
      <c r="C19" s="159">
        <v>154568.953954848</v>
      </c>
      <c r="D19" s="159">
        <v>164101.33647461684</v>
      </c>
      <c r="E19" s="159">
        <v>175906.72553215374</v>
      </c>
      <c r="F19" s="159">
        <v>197432.05831715066</v>
      </c>
      <c r="G19" s="159">
        <v>215612.86283840402</v>
      </c>
      <c r="H19" s="159">
        <v>235540.04481066388</v>
      </c>
      <c r="I19" s="159">
        <v>244722.24933729914</v>
      </c>
      <c r="J19" s="159">
        <v>254817.20469239433</v>
      </c>
      <c r="K19" s="159">
        <v>273613.7114765445</v>
      </c>
      <c r="L19" s="159">
        <f>L12+L15+L18</f>
        <v>265847.33400269994</v>
      </c>
      <c r="M19" s="159">
        <f>M12+M15+M18</f>
        <v>286943.78202660417</v>
      </c>
      <c r="N19" s="160">
        <v>3885846.9999999963</v>
      </c>
      <c r="O19" s="159">
        <v>4376382.0000000019</v>
      </c>
      <c r="P19" s="159">
        <v>4814759.999999987</v>
      </c>
      <c r="Q19" s="159">
        <v>5331618.9566463605</v>
      </c>
      <c r="R19" s="159">
        <v>5778952.7800000124</v>
      </c>
      <c r="S19" s="159">
        <v>5995787.0000000093</v>
      </c>
      <c r="T19" s="159">
        <v>6269327.9999999823</v>
      </c>
      <c r="U19" s="159">
        <v>6585479.0000000382</v>
      </c>
      <c r="V19" s="159">
        <v>7004140.9999999953</v>
      </c>
      <c r="W19" s="159">
        <v>7389130.9999999804</v>
      </c>
      <c r="X19" s="159">
        <v>7609597.0000010803</v>
      </c>
      <c r="Y19" s="159">
        <v>9012141.9999999963</v>
      </c>
      <c r="Z19" s="162"/>
    </row>
    <row r="20" spans="1:27" ht="15" customHeight="1" x14ac:dyDescent="0.25">
      <c r="A20" s="171" t="s">
        <v>72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AA20" s="29"/>
    </row>
    <row r="21" spans="1:27" x14ac:dyDescent="0.25">
      <c r="B21" s="164"/>
      <c r="C21" s="164"/>
      <c r="D21" s="164"/>
      <c r="E21" s="164"/>
      <c r="F21" s="164"/>
      <c r="G21" s="165"/>
      <c r="H21" s="165"/>
      <c r="I21" s="165"/>
      <c r="J21" s="165"/>
      <c r="K21" s="165"/>
      <c r="L21" s="165"/>
      <c r="M21" s="165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</row>
    <row r="22" spans="1:27" x14ac:dyDescent="0.25">
      <c r="B22" s="164"/>
      <c r="C22" s="164"/>
      <c r="D22" s="164"/>
      <c r="E22" s="164"/>
      <c r="F22" s="164"/>
      <c r="G22" s="165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7" x14ac:dyDescent="0.25"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5"/>
      <c r="M23" s="165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</row>
    <row r="24" spans="1:27" x14ac:dyDescent="0.25">
      <c r="B24" s="164"/>
      <c r="C24" s="164"/>
      <c r="D24" s="164"/>
      <c r="E24" s="164"/>
      <c r="F24" s="164"/>
      <c r="G24" s="165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7" x14ac:dyDescent="0.25">
      <c r="B25" s="164"/>
      <c r="C25" s="164"/>
      <c r="D25" s="164"/>
      <c r="E25" s="164"/>
      <c r="F25" s="164"/>
      <c r="G25" s="165"/>
      <c r="H25" s="165"/>
      <c r="I25" s="165"/>
      <c r="J25" s="165"/>
      <c r="K25" s="165"/>
      <c r="L25" s="165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7" x14ac:dyDescent="0.25">
      <c r="B26" s="164"/>
      <c r="C26" s="164"/>
      <c r="D26" s="164"/>
      <c r="E26" s="164"/>
      <c r="F26" s="164"/>
      <c r="G26" s="165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7" x14ac:dyDescent="0.25">
      <c r="B27" s="164"/>
      <c r="C27" s="164"/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7" x14ac:dyDescent="0.25">
      <c r="B28" s="164"/>
      <c r="C28" s="164"/>
      <c r="D28" s="164"/>
      <c r="E28" s="164"/>
      <c r="F28" s="164"/>
      <c r="G28" s="165"/>
      <c r="H28" s="165"/>
      <c r="I28" s="165"/>
      <c r="J28" s="165"/>
      <c r="K28" s="165"/>
      <c r="L28" s="165"/>
      <c r="M28" s="165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</row>
  </sheetData>
  <mergeCells count="9">
    <mergeCell ref="C1:W1"/>
    <mergeCell ref="C3:U3"/>
    <mergeCell ref="A4:A5"/>
    <mergeCell ref="A20:Y20"/>
    <mergeCell ref="A2:W2"/>
    <mergeCell ref="B4:M4"/>
    <mergeCell ref="N4:Y4"/>
    <mergeCell ref="N6:Y6"/>
    <mergeCell ref="B6:M6"/>
  </mergeCells>
  <hyperlinks>
    <hyperlink ref="Y3" location="Índice!A1" display="Índice!A1" xr:uid="{A0AD39BD-4FB5-40E4-827A-86CE4FDEE416}"/>
  </hyperlink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20"/>
  <sheetViews>
    <sheetView showGridLines="0" zoomScale="80" zoomScaleNormal="80" workbookViewId="0"/>
  </sheetViews>
  <sheetFormatPr defaultRowHeight="15" x14ac:dyDescent="0.25"/>
  <cols>
    <col min="1" max="1" width="50.7109375" style="29" customWidth="1"/>
    <col min="2" max="21" width="9.7109375" style="29" customWidth="1"/>
    <col min="22" max="25" width="9.7109375" customWidth="1"/>
  </cols>
  <sheetData>
    <row r="1" spans="1:25" s="29" customFormat="1" x14ac:dyDescent="0.25"/>
    <row r="2" spans="1:25" s="32" customFormat="1" ht="24.95" customHeight="1" x14ac:dyDescent="0.25">
      <c r="A2" s="172" t="s">
        <v>63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78"/>
      <c r="Y2" s="78"/>
    </row>
    <row r="3" spans="1:25" s="32" customFormat="1" ht="24.9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38" customFormat="1" ht="24.95" customHeight="1" x14ac:dyDescent="0.2">
      <c r="A4" s="169" t="s">
        <v>0</v>
      </c>
      <c r="B4" s="173" t="s">
        <v>48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3" t="s">
        <v>31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5" s="38" customFormat="1" ht="24.95" customHeight="1" x14ac:dyDescent="0.2">
      <c r="A5" s="170"/>
      <c r="B5" s="44">
        <v>2010</v>
      </c>
      <c r="C5" s="5">
        <v>2011</v>
      </c>
      <c r="D5" s="5">
        <v>2012</v>
      </c>
      <c r="E5" s="53">
        <v>2013</v>
      </c>
      <c r="F5" s="5">
        <v>2014</v>
      </c>
      <c r="G5" s="31">
        <v>2015</v>
      </c>
      <c r="H5" s="31">
        <v>2016</v>
      </c>
      <c r="I5" s="31">
        <v>2017</v>
      </c>
      <c r="J5" s="31">
        <v>2018</v>
      </c>
      <c r="K5" s="57">
        <v>2019</v>
      </c>
      <c r="L5" s="57">
        <v>2020</v>
      </c>
      <c r="M5" s="57">
        <v>2021</v>
      </c>
      <c r="N5" s="57">
        <v>2010</v>
      </c>
      <c r="O5" s="57">
        <v>2011</v>
      </c>
      <c r="P5" s="57">
        <v>2012</v>
      </c>
      <c r="Q5" s="127">
        <v>2013</v>
      </c>
      <c r="R5" s="57">
        <v>2014</v>
      </c>
      <c r="S5" s="58">
        <v>2015</v>
      </c>
      <c r="T5" s="58">
        <v>2016</v>
      </c>
      <c r="U5" s="58">
        <v>2017</v>
      </c>
      <c r="V5" s="58">
        <v>2018</v>
      </c>
      <c r="W5" s="57">
        <v>2019</v>
      </c>
      <c r="X5" s="57">
        <v>2020</v>
      </c>
      <c r="Y5" s="127">
        <v>2021</v>
      </c>
    </row>
    <row r="6" spans="1:25" ht="30" customHeight="1" x14ac:dyDescent="0.25">
      <c r="A6" s="54" t="s">
        <v>40</v>
      </c>
      <c r="B6" s="98">
        <v>84.356497837959196</v>
      </c>
      <c r="C6" s="98">
        <v>85.160005679387496</v>
      </c>
      <c r="D6" s="98">
        <v>84.253928498577608</v>
      </c>
      <c r="E6" s="98">
        <v>85.728919692942796</v>
      </c>
      <c r="F6" s="98">
        <v>86.714268846044789</v>
      </c>
      <c r="G6" s="98">
        <v>86.402104617462356</v>
      </c>
      <c r="H6" s="98">
        <v>87.623803177184527</v>
      </c>
      <c r="I6" s="98">
        <v>88.100607228861492</v>
      </c>
      <c r="J6" s="98">
        <v>88.740050969547681</v>
      </c>
      <c r="K6" s="99">
        <v>88.784696687340841</v>
      </c>
      <c r="L6" s="99">
        <f>[2]Tabela33!$X$10*100</f>
        <v>90.420732308602084</v>
      </c>
      <c r="M6" s="99">
        <v>89.574472111788054</v>
      </c>
      <c r="N6" s="100">
        <v>3.6822922967717853</v>
      </c>
      <c r="O6" s="100">
        <v>3.5380274102192777</v>
      </c>
      <c r="P6" s="100">
        <v>3.3769681570837191</v>
      </c>
      <c r="Q6" s="100">
        <v>3.3116135998810603</v>
      </c>
      <c r="R6" s="100">
        <v>3.442809649976168</v>
      </c>
      <c r="S6" s="100">
        <v>3.6134303511528798</v>
      </c>
      <c r="T6" s="100">
        <v>3.8088406381357798</v>
      </c>
      <c r="U6" s="100">
        <v>3.8012094602483835</v>
      </c>
      <c r="V6" s="100">
        <v>3.761758021729745</v>
      </c>
      <c r="W6" s="100">
        <f>'[3]Tabela 8'!$S$23</f>
        <v>3.8216010710840354</v>
      </c>
      <c r="X6" s="100">
        <v>3.6449340794026774</v>
      </c>
      <c r="Y6" s="100">
        <v>3.3</v>
      </c>
    </row>
    <row r="7" spans="1:25" ht="30" customHeight="1" x14ac:dyDescent="0.25">
      <c r="A7" s="54" t="s">
        <v>1</v>
      </c>
      <c r="B7" s="98">
        <v>15.643502162040701</v>
      </c>
      <c r="C7" s="98">
        <v>14.8399943206126</v>
      </c>
      <c r="D7" s="98">
        <v>15.746071501422401</v>
      </c>
      <c r="E7" s="98">
        <v>14.271080307057199</v>
      </c>
      <c r="F7" s="98">
        <v>13.2857311539551</v>
      </c>
      <c r="G7" s="98">
        <v>13.597895382538564</v>
      </c>
      <c r="H7" s="98">
        <v>12.376196822817603</v>
      </c>
      <c r="I7" s="98">
        <f>[4]Tabela33!$R$15*100</f>
        <v>11.899392771138491</v>
      </c>
      <c r="J7" s="98">
        <f>[4]Tabela33!$S$15*100</f>
        <v>11.259949030452317</v>
      </c>
      <c r="K7" s="98">
        <f>[5]Tabela33!$U$15*100</f>
        <v>11.215303312659175</v>
      </c>
      <c r="L7" s="134">
        <v>10.4</v>
      </c>
      <c r="M7" s="98">
        <v>10.4</v>
      </c>
      <c r="N7" s="100">
        <v>3.86854337942462</v>
      </c>
      <c r="O7" s="100">
        <v>3.4970711394100302</v>
      </c>
      <c r="P7" s="100">
        <v>3.5863258727028704</v>
      </c>
      <c r="Q7" s="100">
        <v>3.2272974585799501</v>
      </c>
      <c r="R7" s="100">
        <v>3.2534955967729497</v>
      </c>
      <c r="S7" s="100">
        <v>3.4895619982011539</v>
      </c>
      <c r="T7" s="100">
        <v>3.4308863531588401</v>
      </c>
      <c r="U7" s="100">
        <v>3.1876050592587335</v>
      </c>
      <c r="V7" s="100">
        <v>2.8894811100188154</v>
      </c>
      <c r="W7" s="100">
        <f>'[3]Tabela 8'!$S$24</f>
        <v>2.9722211064702591</v>
      </c>
      <c r="X7" s="100">
        <v>2.5</v>
      </c>
      <c r="Y7" s="100">
        <v>2.2999999999999998</v>
      </c>
    </row>
    <row r="8" spans="1:25" ht="30" customHeight="1" x14ac:dyDescent="0.25">
      <c r="A8" s="75" t="s">
        <v>2</v>
      </c>
      <c r="B8" s="101">
        <v>100</v>
      </c>
      <c r="C8" s="102">
        <v>100</v>
      </c>
      <c r="D8" s="102">
        <v>100</v>
      </c>
      <c r="E8" s="102">
        <v>100</v>
      </c>
      <c r="F8" s="102">
        <v>100</v>
      </c>
      <c r="G8" s="102">
        <v>100</v>
      </c>
      <c r="H8" s="102">
        <v>100</v>
      </c>
      <c r="I8" s="102">
        <v>100.00000000000001</v>
      </c>
      <c r="J8" s="103">
        <f>J6+J7</f>
        <v>100</v>
      </c>
      <c r="K8" s="103">
        <f>K6+K7</f>
        <v>100.00000000000001</v>
      </c>
      <c r="L8" s="103">
        <v>100</v>
      </c>
      <c r="M8" s="103">
        <v>100</v>
      </c>
      <c r="N8" s="104">
        <v>3.7102361877546723</v>
      </c>
      <c r="O8" s="104">
        <v>3.5318889885491691</v>
      </c>
      <c r="P8" s="104">
        <v>3.4082973289347183</v>
      </c>
      <c r="Q8" s="104">
        <v>3.2993116530368254</v>
      </c>
      <c r="R8" s="104">
        <v>3.4163985421473289</v>
      </c>
      <c r="S8" s="104">
        <v>3.5960727563938497</v>
      </c>
      <c r="T8" s="104">
        <v>3.7576097572544902</v>
      </c>
      <c r="U8" s="104">
        <v>3.7160888272105606</v>
      </c>
      <c r="V8" s="104">
        <v>3.6380935890981418</v>
      </c>
      <c r="W8" s="104">
        <f>'[6]PIB '!$M$22</f>
        <v>3.7029213783941057</v>
      </c>
      <c r="X8" s="104">
        <v>3.5</v>
      </c>
      <c r="Y8" s="104">
        <v>3.2</v>
      </c>
    </row>
    <row r="9" spans="1:25" ht="30" customHeight="1" x14ac:dyDescent="0.25">
      <c r="A9" s="54" t="s">
        <v>3</v>
      </c>
      <c r="B9" s="98">
        <v>52.6603478868889</v>
      </c>
      <c r="C9" s="98">
        <v>54.608220856367893</v>
      </c>
      <c r="D9" s="98">
        <v>53.977145438221797</v>
      </c>
      <c r="E9" s="98">
        <v>56.190992658107895</v>
      </c>
      <c r="F9" s="98">
        <v>55.1131215285764</v>
      </c>
      <c r="G9" s="98">
        <v>56.042921266487923</v>
      </c>
      <c r="H9" s="98">
        <v>56.323869374270345</v>
      </c>
      <c r="I9" s="98">
        <f>[4]Tabela33!$R$11*100</f>
        <v>57.352548835813145</v>
      </c>
      <c r="J9" s="98">
        <f>[4]Tabela33!$S$11*100</f>
        <v>58.349160211132443</v>
      </c>
      <c r="K9" s="98">
        <f>[5]Tabela33!$U$11*100</f>
        <v>55.515725666225848</v>
      </c>
      <c r="L9" s="98">
        <v>59.1</v>
      </c>
      <c r="M9" s="98">
        <v>57.6</v>
      </c>
      <c r="N9" s="105">
        <v>4.691821322749945</v>
      </c>
      <c r="O9" s="105">
        <v>4.5705124620104423</v>
      </c>
      <c r="P9" s="105">
        <v>4.302258297818577</v>
      </c>
      <c r="Q9" s="105">
        <v>4.2869054053514253</v>
      </c>
      <c r="R9" s="105">
        <v>4.3258452478551774</v>
      </c>
      <c r="S9" s="105">
        <v>4.5222620699301403</v>
      </c>
      <c r="T9" s="105">
        <v>4.7330654482379799</v>
      </c>
      <c r="U9" s="105">
        <v>4.8057753612871501</v>
      </c>
      <c r="V9" s="105">
        <v>4.8656657091837152</v>
      </c>
      <c r="W9" s="105">
        <v>4.7207502749961803</v>
      </c>
      <c r="X9" s="100">
        <v>4.9000000000000004</v>
      </c>
      <c r="Y9" s="100">
        <v>4.7</v>
      </c>
    </row>
    <row r="10" spans="1:25" ht="30" customHeight="1" x14ac:dyDescent="0.25">
      <c r="A10" s="54" t="s">
        <v>4</v>
      </c>
      <c r="B10" s="98">
        <v>40.941841745607199</v>
      </c>
      <c r="C10" s="98">
        <v>42.3265408439037</v>
      </c>
      <c r="D10" s="98">
        <v>42.082920023951701</v>
      </c>
      <c r="E10" s="98">
        <v>43.729006626837702</v>
      </c>
      <c r="F10" s="98">
        <v>42.969513096671506</v>
      </c>
      <c r="G10" s="98">
        <v>43.775708403408643</v>
      </c>
      <c r="H10" s="98">
        <v>44.001185801801093</v>
      </c>
      <c r="I10" s="98">
        <f>[4]Tabela33!$R$12*100</f>
        <v>44.409318261657575</v>
      </c>
      <c r="J10" s="98">
        <f>[4]Tabela33!$S$12*100</f>
        <v>45.244847797995988</v>
      </c>
      <c r="K10" s="98">
        <v>42.7</v>
      </c>
      <c r="L10" s="114">
        <v>45.9</v>
      </c>
      <c r="M10" s="98">
        <v>44.5</v>
      </c>
      <c r="N10" s="105">
        <v>4.6213282480484352</v>
      </c>
      <c r="O10" s="105">
        <v>4.5006340175415378</v>
      </c>
      <c r="P10" s="105">
        <v>4.2445824072438914</v>
      </c>
      <c r="Q10" s="105">
        <v>4.2213720517947246</v>
      </c>
      <c r="R10" s="105">
        <v>4.2409124457007277</v>
      </c>
      <c r="S10" s="105">
        <v>4.4378375002059895</v>
      </c>
      <c r="T10" s="105">
        <v>4.6481806523001001</v>
      </c>
      <c r="U10" s="105">
        <v>4.6999479995627134</v>
      </c>
      <c r="V10" s="105">
        <v>4.7595983824526016</v>
      </c>
      <c r="W10" s="105">
        <v>4.59509968356297</v>
      </c>
      <c r="X10" s="100">
        <v>4.8</v>
      </c>
      <c r="Y10" s="100">
        <v>4.5999999999999996</v>
      </c>
    </row>
    <row r="11" spans="1:25" ht="30" customHeight="1" x14ac:dyDescent="0.25">
      <c r="A11" s="54" t="s">
        <v>5</v>
      </c>
      <c r="B11" s="98">
        <v>11.718506141281699</v>
      </c>
      <c r="C11" s="98">
        <v>12.2816800124642</v>
      </c>
      <c r="D11" s="98">
        <v>11.8942254142701</v>
      </c>
      <c r="E11" s="98">
        <v>12.4619860312702</v>
      </c>
      <c r="F11" s="98">
        <v>12.1436084319049</v>
      </c>
      <c r="G11" s="98">
        <v>12.267212863079273</v>
      </c>
      <c r="H11" s="98">
        <v>12.322683572469243</v>
      </c>
      <c r="I11" s="98">
        <f>[4]Tabela33!$R$13*100</f>
        <v>12.943230574155576</v>
      </c>
      <c r="J11" s="98">
        <f>[4]Tabela33!$S$13*100</f>
        <v>13.104312413136448</v>
      </c>
      <c r="K11" s="98">
        <v>12.9</v>
      </c>
      <c r="L11" s="114">
        <v>13.2</v>
      </c>
      <c r="M11" s="98">
        <v>13.1</v>
      </c>
      <c r="N11" s="105">
        <v>4.9559410831527462</v>
      </c>
      <c r="O11" s="105">
        <v>4.8289007400547392</v>
      </c>
      <c r="P11" s="105">
        <v>4.5195400636117729</v>
      </c>
      <c r="Q11" s="105">
        <v>4.5338853251958851</v>
      </c>
      <c r="R11" s="105">
        <v>4.6557744497834488</v>
      </c>
      <c r="S11" s="105">
        <v>4.8516227620945607</v>
      </c>
      <c r="T11" s="105">
        <v>5.0632326081020098</v>
      </c>
      <c r="U11" s="105">
        <v>5.2081391751131312</v>
      </c>
      <c r="V11" s="105">
        <v>5.2712486815285127</v>
      </c>
      <c r="W11" s="105">
        <v>5.1914288094058101</v>
      </c>
      <c r="X11" s="100">
        <v>5.3</v>
      </c>
      <c r="Y11" s="100">
        <v>5.3</v>
      </c>
    </row>
    <row r="12" spans="1:25" ht="30" customHeight="1" x14ac:dyDescent="0.25">
      <c r="A12" s="54" t="s">
        <v>26</v>
      </c>
      <c r="B12" s="98">
        <v>16.323254056862798</v>
      </c>
      <c r="C12" s="98">
        <v>15.489823735096699</v>
      </c>
      <c r="D12" s="98">
        <v>16.425718656952601</v>
      </c>
      <c r="E12" s="98">
        <v>14.9838013702262</v>
      </c>
      <c r="F12" s="98">
        <v>13.990011259194098</v>
      </c>
      <c r="G12" s="98">
        <v>14.314333019812189</v>
      </c>
      <c r="H12" s="98">
        <v>13.096506710549836</v>
      </c>
      <c r="I12" s="98">
        <f>[4]Tabela33!$R$14*100</f>
        <v>12.638742277511575</v>
      </c>
      <c r="J12" s="98">
        <f>[4]Tabela33!$S$14*100</f>
        <v>12.092471531173992</v>
      </c>
      <c r="K12" s="98">
        <v>12</v>
      </c>
      <c r="L12" s="114">
        <v>10.3</v>
      </c>
      <c r="M12" s="98">
        <v>11.1</v>
      </c>
      <c r="N12" s="105">
        <v>3.7600404041437061</v>
      </c>
      <c r="O12" s="105">
        <v>3.4333981295764961</v>
      </c>
      <c r="P12" s="105">
        <v>3.5211865439788341</v>
      </c>
      <c r="Q12" s="105">
        <v>3.1836401194379036</v>
      </c>
      <c r="R12" s="105">
        <v>3.2029916476170159</v>
      </c>
      <c r="S12" s="105">
        <v>3.4333453720503102</v>
      </c>
      <c r="T12" s="105">
        <v>3.38784168715316</v>
      </c>
      <c r="U12" s="105">
        <v>3.1452268013441644</v>
      </c>
      <c r="V12" s="105">
        <v>2.8606479210998876</v>
      </c>
      <c r="W12" s="105">
        <v>2.9285839900637001</v>
      </c>
      <c r="X12" s="100">
        <v>2.5</v>
      </c>
      <c r="Y12" s="100">
        <v>2.2999999999999998</v>
      </c>
    </row>
    <row r="13" spans="1:25" ht="24.95" customHeight="1" x14ac:dyDescent="0.25">
      <c r="A13" s="54" t="s">
        <v>6</v>
      </c>
      <c r="B13" s="98">
        <v>15.643502162040701</v>
      </c>
      <c r="C13" s="98">
        <v>14.8399943206126</v>
      </c>
      <c r="D13" s="98">
        <v>15.746071501422401</v>
      </c>
      <c r="E13" s="98">
        <v>14.271080307057199</v>
      </c>
      <c r="F13" s="98">
        <v>13.2857311539551</v>
      </c>
      <c r="G13" s="98">
        <v>13.597895382538312</v>
      </c>
      <c r="H13" s="98">
        <v>12.376196822817503</v>
      </c>
      <c r="I13" s="98">
        <f>[4]Tabela33!$R$15*100</f>
        <v>11.899392771138491</v>
      </c>
      <c r="J13" s="98">
        <f>[4]Tabela33!$S$15*100</f>
        <v>11.259949030452317</v>
      </c>
      <c r="K13" s="98">
        <v>11.2</v>
      </c>
      <c r="L13" s="114">
        <v>9.6</v>
      </c>
      <c r="M13" s="98">
        <v>10.4</v>
      </c>
      <c r="N13" s="105">
        <v>3.868543379424616</v>
      </c>
      <c r="O13" s="105">
        <v>3.4970711394100311</v>
      </c>
      <c r="P13" s="105">
        <v>3.5863258727028708</v>
      </c>
      <c r="Q13" s="105">
        <v>3.2272933096305461</v>
      </c>
      <c r="R13" s="105">
        <v>3.2534955967729537</v>
      </c>
      <c r="S13" s="105">
        <v>3.4895620160372198</v>
      </c>
      <c r="T13" s="105">
        <v>3.4308863531588401</v>
      </c>
      <c r="U13" s="105">
        <v>3.1876050592587335</v>
      </c>
      <c r="V13" s="105">
        <v>2.8894811100188154</v>
      </c>
      <c r="W13" s="105">
        <v>2.9722211064702302</v>
      </c>
      <c r="X13" s="100">
        <v>2.5</v>
      </c>
      <c r="Y13" s="86">
        <v>2.2999999999999998</v>
      </c>
    </row>
    <row r="14" spans="1:25" ht="39.950000000000003" customHeight="1" x14ac:dyDescent="0.25">
      <c r="A14" s="56" t="s">
        <v>7</v>
      </c>
      <c r="B14" s="98">
        <v>0.67975189482204901</v>
      </c>
      <c r="C14" s="98">
        <v>0.64982941448415199</v>
      </c>
      <c r="D14" s="98">
        <v>0.67964715553022703</v>
      </c>
      <c r="E14" s="98">
        <v>0.71272106316901895</v>
      </c>
      <c r="F14" s="98">
        <v>0.70428010523906703</v>
      </c>
      <c r="G14" s="98">
        <v>0.71643763727387932</v>
      </c>
      <c r="H14" s="98">
        <v>0.72030988773233084</v>
      </c>
      <c r="I14" s="98">
        <f>[4]Tabela33!$R$16*100</f>
        <v>0.73934950637308283</v>
      </c>
      <c r="J14" s="98">
        <f>[4]Tabela33!$S$16*100</f>
        <v>0.832522500721674</v>
      </c>
      <c r="K14" s="98">
        <v>0.8</v>
      </c>
      <c r="L14" s="114">
        <v>0.7</v>
      </c>
      <c r="M14" s="98">
        <v>0.6</v>
      </c>
      <c r="N14" s="105">
        <v>2.2850825112692985</v>
      </c>
      <c r="O14" s="105">
        <v>2.4250574095440909</v>
      </c>
      <c r="P14" s="105">
        <v>2.4783015921978984</v>
      </c>
      <c r="Q14" s="105">
        <v>2.5051438364675995</v>
      </c>
      <c r="R14" s="105">
        <v>2.4775046496538793</v>
      </c>
      <c r="S14" s="105">
        <v>2.62937530881893</v>
      </c>
      <c r="T14" s="105">
        <v>2.78704808108361</v>
      </c>
      <c r="U14" s="105">
        <v>2.590859646114362</v>
      </c>
      <c r="V14" s="105">
        <v>2.5204778176413414</v>
      </c>
      <c r="W14" s="105">
        <v>2.4338819452572698</v>
      </c>
      <c r="X14" s="100">
        <v>2.2999999999999998</v>
      </c>
      <c r="Y14" s="100">
        <v>1.8</v>
      </c>
    </row>
    <row r="15" spans="1:25" ht="39.950000000000003" customHeight="1" x14ac:dyDescent="0.25">
      <c r="A15" s="56" t="s">
        <v>9</v>
      </c>
      <c r="B15" s="98">
        <v>31.016398056248303</v>
      </c>
      <c r="C15" s="98">
        <v>29.901955408535301</v>
      </c>
      <c r="D15" s="98">
        <v>29.597135904825599</v>
      </c>
      <c r="E15" s="98">
        <v>28.825205971665902</v>
      </c>
      <c r="F15" s="98">
        <v>30.896867212229502</v>
      </c>
      <c r="G15" s="98">
        <v>29.642745713699892</v>
      </c>
      <c r="H15" s="98">
        <v>30.579623915179816</v>
      </c>
      <c r="I15" s="98">
        <f>[4]Tabela33!$R$17*100</f>
        <v>30.008708886675269</v>
      </c>
      <c r="J15" s="98">
        <f>[4]Tabela33!$S$17*100</f>
        <v>29.558368257693562</v>
      </c>
      <c r="K15" s="98">
        <v>32.5</v>
      </c>
      <c r="L15" s="98">
        <v>30.6</v>
      </c>
      <c r="M15" s="98">
        <v>31.4</v>
      </c>
      <c r="N15" s="105">
        <v>2.7237573561001325</v>
      </c>
      <c r="O15" s="105">
        <v>2.5225194274733869</v>
      </c>
      <c r="P15" s="105">
        <v>2.4401751795882323</v>
      </c>
      <c r="Q15" s="105">
        <v>2.3068904860668931</v>
      </c>
      <c r="R15" s="105">
        <v>2.540366458741611</v>
      </c>
      <c r="S15" s="105">
        <v>2.6357938470465698</v>
      </c>
      <c r="T15" s="105">
        <v>2.8192189760991799</v>
      </c>
      <c r="U15" s="105">
        <v>2.7386364313721474</v>
      </c>
      <c r="V15" s="105">
        <v>2.6232775640562291</v>
      </c>
      <c r="W15" s="105">
        <v>2.9138404864727701</v>
      </c>
      <c r="X15" s="100">
        <v>2.5</v>
      </c>
      <c r="Y15" s="100">
        <v>2.2000000000000002</v>
      </c>
    </row>
    <row r="16" spans="1:25" ht="30" customHeight="1" x14ac:dyDescent="0.25">
      <c r="A16" s="55" t="s">
        <v>8</v>
      </c>
      <c r="B16" s="104">
        <v>100</v>
      </c>
      <c r="C16" s="104">
        <v>100</v>
      </c>
      <c r="D16" s="104">
        <v>100</v>
      </c>
      <c r="E16" s="104">
        <v>100</v>
      </c>
      <c r="F16" s="104">
        <v>100</v>
      </c>
      <c r="G16" s="104">
        <v>100</v>
      </c>
      <c r="H16" s="104">
        <v>100</v>
      </c>
      <c r="I16" s="104">
        <v>100</v>
      </c>
      <c r="J16" s="104">
        <v>100</v>
      </c>
      <c r="K16" s="104">
        <f>K9+K12+K15</f>
        <v>100.01572566622585</v>
      </c>
      <c r="L16" s="104">
        <f>L9+L12+L15</f>
        <v>100</v>
      </c>
      <c r="M16" s="104">
        <v>100</v>
      </c>
      <c r="N16" s="104">
        <v>3.7102361877546723</v>
      </c>
      <c r="O16" s="104">
        <v>3.5318889885491691</v>
      </c>
      <c r="P16" s="104">
        <v>3.4082973289347183</v>
      </c>
      <c r="Q16" s="104">
        <v>3.2993116530368254</v>
      </c>
      <c r="R16" s="104">
        <v>3.4163985421473289</v>
      </c>
      <c r="S16" s="104">
        <v>3.5960727563938497</v>
      </c>
      <c r="T16" s="104">
        <v>3.7576097572544902</v>
      </c>
      <c r="U16" s="104">
        <v>3.7160888272105606</v>
      </c>
      <c r="V16" s="104">
        <v>3.6380935890981423</v>
      </c>
      <c r="W16" s="104">
        <f>'[6]PIB '!$M$22</f>
        <v>3.7029213783941057</v>
      </c>
      <c r="X16" s="104">
        <v>3.5</v>
      </c>
      <c r="Y16" s="104">
        <v>3.2</v>
      </c>
    </row>
    <row r="17" spans="1:17" x14ac:dyDescent="0.25">
      <c r="A17" s="171" t="s">
        <v>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x14ac:dyDescent="0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28"/>
      <c r="P18" s="128"/>
      <c r="Q18" s="128"/>
    </row>
    <row r="19" spans="1:17" x14ac:dyDescent="0.2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O19" s="156"/>
    </row>
    <row r="20" spans="1:17" x14ac:dyDescent="0.25">
      <c r="M20" s="73"/>
    </row>
  </sheetData>
  <mergeCells count="6">
    <mergeCell ref="A18:N18"/>
    <mergeCell ref="A2:W2"/>
    <mergeCell ref="A17:Q17"/>
    <mergeCell ref="B4:M4"/>
    <mergeCell ref="N4:Y4"/>
    <mergeCell ref="A4:A5"/>
  </mergeCells>
  <pageMargins left="0.511811024" right="0.511811024" top="0.78740157499999996" bottom="0.78740157499999996" header="0.31496062000000002" footer="0.31496062000000002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V31"/>
  <sheetViews>
    <sheetView showGridLines="0" zoomScale="85" zoomScaleNormal="85" workbookViewId="0">
      <selection activeCell="N8" sqref="N8"/>
    </sheetView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3" width="11.7109375" customWidth="1"/>
    <col min="14" max="22" width="12.28515625" bestFit="1" customWidth="1"/>
  </cols>
  <sheetData>
    <row r="1" spans="1:22" s="29" customFormat="1" x14ac:dyDescent="0.25"/>
    <row r="2" spans="1:22" ht="24.95" customHeight="1" x14ac:dyDescent="0.25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0"/>
      <c r="M2" s="80"/>
    </row>
    <row r="3" spans="1:22" s="29" customFormat="1" x14ac:dyDescent="0.25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9"/>
      <c r="L3" s="67"/>
      <c r="M3" s="84" t="s">
        <v>67</v>
      </c>
      <c r="N3" s="154"/>
      <c r="O3" s="67"/>
      <c r="P3" s="67"/>
      <c r="Q3" s="67"/>
      <c r="R3" s="67"/>
    </row>
    <row r="4" spans="1:22" s="29" customFormat="1" ht="24.95" customHeight="1" x14ac:dyDescent="0.25">
      <c r="A4" s="186" t="s">
        <v>11</v>
      </c>
      <c r="B4" s="184" t="s">
        <v>36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32"/>
    </row>
    <row r="5" spans="1:22" s="29" customFormat="1" ht="24.95" customHeight="1" x14ac:dyDescent="0.3">
      <c r="A5" s="187"/>
      <c r="B5" s="11">
        <v>2010</v>
      </c>
      <c r="C5" s="82">
        <v>2011</v>
      </c>
      <c r="D5" s="11">
        <v>2012</v>
      </c>
      <c r="E5" s="39">
        <v>2013</v>
      </c>
      <c r="F5" s="39">
        <v>2014</v>
      </c>
      <c r="G5" s="39">
        <v>2015</v>
      </c>
      <c r="H5" s="11">
        <v>2016</v>
      </c>
      <c r="I5" s="39">
        <v>2017</v>
      </c>
      <c r="J5" s="39">
        <v>2018</v>
      </c>
      <c r="K5" s="35">
        <v>2019</v>
      </c>
      <c r="L5" s="35">
        <v>2020</v>
      </c>
      <c r="M5" s="80">
        <v>2021</v>
      </c>
      <c r="N5" s="155"/>
      <c r="O5" s="65"/>
      <c r="P5" s="65"/>
      <c r="Q5" s="65"/>
      <c r="R5" s="65"/>
      <c r="S5" s="65"/>
      <c r="T5" s="65"/>
      <c r="U5" s="65"/>
      <c r="V5" s="65"/>
    </row>
    <row r="6" spans="1:22" s="29" customFormat="1" ht="21.95" customHeight="1" x14ac:dyDescent="0.3">
      <c r="A6" s="2" t="s">
        <v>22</v>
      </c>
      <c r="B6" s="87">
        <v>628.85271997608004</v>
      </c>
      <c r="C6" s="87">
        <v>1052.87143915252</v>
      </c>
      <c r="D6" s="87">
        <v>929.20041639891997</v>
      </c>
      <c r="E6" s="87">
        <v>1155.3651487590498</v>
      </c>
      <c r="F6" s="87">
        <v>1460.5142255989301</v>
      </c>
      <c r="G6" s="87">
        <v>1284.9060057195002</v>
      </c>
      <c r="H6" s="87">
        <v>1562.0949865081798</v>
      </c>
      <c r="I6" s="87">
        <v>1511.6202528172398</v>
      </c>
      <c r="J6" s="87">
        <v>1753.0303517969601</v>
      </c>
      <c r="K6" s="87">
        <v>1762.9666089588002</v>
      </c>
      <c r="L6" s="87">
        <v>2581.6526039585801</v>
      </c>
      <c r="M6" s="87">
        <f>[7]agropecuária!$F$18</f>
        <v>3563.67920545372</v>
      </c>
      <c r="N6" s="155"/>
      <c r="O6" s="65"/>
      <c r="P6" s="65"/>
      <c r="Q6" s="65"/>
      <c r="R6" s="65"/>
      <c r="S6" s="65"/>
      <c r="T6" s="65"/>
      <c r="U6" s="65"/>
      <c r="V6" s="65"/>
    </row>
    <row r="7" spans="1:22" s="29" customFormat="1" ht="21.95" customHeight="1" x14ac:dyDescent="0.25">
      <c r="A7" s="12" t="s">
        <v>27</v>
      </c>
      <c r="B7" s="88">
        <v>411.62113001675999</v>
      </c>
      <c r="C7" s="88">
        <v>779.99707767415998</v>
      </c>
      <c r="D7" s="88">
        <v>663.21849964067997</v>
      </c>
      <c r="E7" s="88">
        <v>793.69613929140996</v>
      </c>
      <c r="F7" s="88">
        <v>1060.50021070092</v>
      </c>
      <c r="G7" s="88">
        <v>890.55136732630012</v>
      </c>
      <c r="H7" s="88">
        <v>910.73125039567003</v>
      </c>
      <c r="I7" s="88">
        <v>939.83412301673991</v>
      </c>
      <c r="J7" s="88">
        <v>1250.84554998774</v>
      </c>
      <c r="K7" s="88">
        <f>[8]Tabela32.2!$F$16</f>
        <v>1212.8803395012301</v>
      </c>
      <c r="L7" s="88">
        <v>1769.5926697904799</v>
      </c>
      <c r="M7" s="88">
        <f>[7]agricultura!$F$18</f>
        <v>2277.5844929604</v>
      </c>
      <c r="N7" s="3"/>
    </row>
    <row r="8" spans="1:22" s="29" customFormat="1" ht="21.95" customHeight="1" x14ac:dyDescent="0.25">
      <c r="A8" s="14" t="s">
        <v>32</v>
      </c>
      <c r="B8" s="88">
        <v>200.85982027796001</v>
      </c>
      <c r="C8" s="88">
        <v>248.18246101390002</v>
      </c>
      <c r="D8" s="88">
        <v>243.51673614239999</v>
      </c>
      <c r="E8" s="88">
        <v>332.18867814988999</v>
      </c>
      <c r="F8" s="88">
        <v>352.13439387260001</v>
      </c>
      <c r="G8" s="88">
        <v>330.96849172298005</v>
      </c>
      <c r="H8" s="88">
        <v>574.15932906907994</v>
      </c>
      <c r="I8" s="88">
        <v>488.34273099541997</v>
      </c>
      <c r="J8" s="88">
        <v>411.50833346246998</v>
      </c>
      <c r="K8" s="88">
        <f>[8]Tabela32.3!$F$16</f>
        <v>446.42739609886996</v>
      </c>
      <c r="L8" s="88">
        <v>666.72546541919996</v>
      </c>
      <c r="M8" s="88">
        <f>[9]Tabela32.3!$F$18</f>
        <v>1120.4832332948201</v>
      </c>
    </row>
    <row r="9" spans="1:22" s="29" customFormat="1" ht="21.95" customHeight="1" x14ac:dyDescent="0.25">
      <c r="A9" s="14" t="s">
        <v>43</v>
      </c>
      <c r="B9" s="88">
        <v>16.37176968136</v>
      </c>
      <c r="C9" s="88">
        <v>24.691900464460002</v>
      </c>
      <c r="D9" s="88">
        <v>22.465180615839998</v>
      </c>
      <c r="E9" s="88">
        <v>29.48033131775</v>
      </c>
      <c r="F9" s="88">
        <v>47.879621025409996</v>
      </c>
      <c r="G9" s="88">
        <v>63.38614667022</v>
      </c>
      <c r="H9" s="88">
        <v>77.204407043429995</v>
      </c>
      <c r="I9" s="88">
        <v>83.443398805079994</v>
      </c>
      <c r="J9" s="88">
        <v>90.676468346749999</v>
      </c>
      <c r="K9" s="88">
        <f>[8]Tabela32.4!$F$16</f>
        <v>103.65887335870001</v>
      </c>
      <c r="L9" s="88">
        <v>145.33446874890001</v>
      </c>
      <c r="M9" s="88">
        <f>'[7]produção Florestal'!$F$18</f>
        <v>165.61147919850001</v>
      </c>
      <c r="N9" s="3"/>
      <c r="O9" s="3"/>
      <c r="P9" s="3"/>
      <c r="Q9" s="3"/>
      <c r="R9" s="3"/>
      <c r="S9" s="3"/>
      <c r="T9" s="3"/>
      <c r="U9" s="3"/>
      <c r="V9" s="3"/>
    </row>
    <row r="10" spans="1:22" s="29" customFormat="1" ht="21.95" customHeight="1" x14ac:dyDescent="0.3">
      <c r="A10" s="2" t="s">
        <v>23</v>
      </c>
      <c r="B10" s="87">
        <v>19733.577100814411</v>
      </c>
      <c r="C10" s="87">
        <v>20564.623314010278</v>
      </c>
      <c r="D10" s="87">
        <v>23227.94763790966</v>
      </c>
      <c r="E10" s="87">
        <v>22825.45143011109</v>
      </c>
      <c r="F10" s="87">
        <v>24725.901064141399</v>
      </c>
      <c r="G10" s="87">
        <v>23138.782873646749</v>
      </c>
      <c r="H10" s="87">
        <v>21492.85662750413</v>
      </c>
      <c r="I10" s="87">
        <v>20373.226520155458</v>
      </c>
      <c r="J10" s="87">
        <v>22675.805049755189</v>
      </c>
      <c r="K10" s="87">
        <v>22874.788895253259</v>
      </c>
      <c r="L10" s="87">
        <v>25972.841769653431</v>
      </c>
      <c r="M10" s="87">
        <f>M11+M12+M13+M14</f>
        <v>29982.815066380128</v>
      </c>
      <c r="N10" s="65"/>
      <c r="O10" s="65"/>
      <c r="P10" s="65"/>
      <c r="Q10" s="65"/>
      <c r="R10" s="65"/>
      <c r="S10" s="65"/>
      <c r="T10" s="65"/>
      <c r="U10" s="65"/>
      <c r="V10" s="65"/>
    </row>
    <row r="11" spans="1:22" s="29" customFormat="1" ht="21.95" customHeight="1" x14ac:dyDescent="0.25">
      <c r="A11" s="14" t="s">
        <v>39</v>
      </c>
      <c r="B11" s="88">
        <v>53.700485467210001</v>
      </c>
      <c r="C11" s="88">
        <v>43.795949781079997</v>
      </c>
      <c r="D11" s="88">
        <v>36.985727665260001</v>
      </c>
      <c r="E11" s="88">
        <v>48.68238075859</v>
      </c>
      <c r="F11" s="88">
        <v>40.6528984722</v>
      </c>
      <c r="G11" s="88">
        <v>26.413486711920001</v>
      </c>
      <c r="H11" s="88">
        <v>37.647127230209996</v>
      </c>
      <c r="I11" s="88">
        <v>16.004653519049999</v>
      </c>
      <c r="J11" s="88">
        <v>54.535260431120001</v>
      </c>
      <c r="K11" s="88">
        <v>64.694483838790006</v>
      </c>
      <c r="L11" s="88">
        <v>19.712421079950001</v>
      </c>
      <c r="M11" s="88">
        <f>'[7]Indústria Extrativa'!$F$18</f>
        <v>62.397184952099998</v>
      </c>
    </row>
    <row r="12" spans="1:22" s="29" customFormat="1" ht="21.95" customHeight="1" x14ac:dyDescent="0.25">
      <c r="A12" s="14" t="s">
        <v>12</v>
      </c>
      <c r="B12" s="88">
        <v>4808.7809621958004</v>
      </c>
      <c r="C12" s="88">
        <v>5368.2726031820002</v>
      </c>
      <c r="D12" s="88">
        <v>5839.0847414649998</v>
      </c>
      <c r="E12" s="88">
        <v>6042.2536669212996</v>
      </c>
      <c r="F12" s="88">
        <v>7133.2416563055003</v>
      </c>
      <c r="G12" s="88">
        <v>7231.0918635637181</v>
      </c>
      <c r="H12" s="88">
        <v>6640.3770863565796</v>
      </c>
      <c r="I12" s="88">
        <v>6238.7559075831896</v>
      </c>
      <c r="J12" s="88">
        <v>7402.8305527030698</v>
      </c>
      <c r="K12" s="88">
        <v>6806.9012349062705</v>
      </c>
      <c r="L12" s="88">
        <v>8059.9151695969294</v>
      </c>
      <c r="M12" s="88">
        <f>[7]Transformação!$F$18</f>
        <v>9890.1166397276393</v>
      </c>
    </row>
    <row r="13" spans="1:22" s="29" customFormat="1" ht="33" customHeight="1" x14ac:dyDescent="0.25">
      <c r="A13" s="12" t="s">
        <v>13</v>
      </c>
      <c r="B13" s="88">
        <v>2885.6845183693999</v>
      </c>
      <c r="C13" s="88">
        <v>2607.3975719231998</v>
      </c>
      <c r="D13" s="88">
        <v>3341.5868676874002</v>
      </c>
      <c r="E13" s="88">
        <v>3140.4880895892002</v>
      </c>
      <c r="F13" s="88">
        <v>3797.4507314377001</v>
      </c>
      <c r="G13" s="88">
        <v>4513.5696178346097</v>
      </c>
      <c r="H13" s="88">
        <v>4227.0037534989197</v>
      </c>
      <c r="I13" s="88">
        <v>5135.5219475144595</v>
      </c>
      <c r="J13" s="88">
        <v>5126.4740725326101</v>
      </c>
      <c r="K13" s="88">
        <v>5682.76861889879</v>
      </c>
      <c r="L13" s="88">
        <v>5834.7115062493203</v>
      </c>
      <c r="M13" s="88">
        <f>'[7]Eletricidade '!$F$18</f>
        <v>6841.2656978865998</v>
      </c>
    </row>
    <row r="14" spans="1:22" s="29" customFormat="1" ht="21.95" customHeight="1" x14ac:dyDescent="0.3">
      <c r="A14" s="14" t="s">
        <v>14</v>
      </c>
      <c r="B14" s="88">
        <v>11985.411134782</v>
      </c>
      <c r="C14" s="88">
        <v>12545.157189124</v>
      </c>
      <c r="D14" s="88">
        <v>14010.290301092</v>
      </c>
      <c r="E14" s="88">
        <v>13594.027292842</v>
      </c>
      <c r="F14" s="88">
        <v>13754.555777926</v>
      </c>
      <c r="G14" s="88">
        <v>11367.707905536501</v>
      </c>
      <c r="H14" s="88">
        <v>10587.922356564481</v>
      </c>
      <c r="I14" s="88">
        <v>8982.9440115387588</v>
      </c>
      <c r="J14" s="88">
        <v>10091.965164088391</v>
      </c>
      <c r="K14" s="88">
        <v>10320.424557609409</v>
      </c>
      <c r="L14" s="88">
        <v>12058.502672727231</v>
      </c>
      <c r="M14" s="88">
        <f>[7]Construção!$F$18</f>
        <v>13189.035543813789</v>
      </c>
      <c r="N14" s="51"/>
      <c r="O14" s="51"/>
      <c r="P14" s="51"/>
      <c r="Q14" s="51"/>
      <c r="R14" s="51"/>
      <c r="S14" s="51"/>
      <c r="T14" s="51"/>
      <c r="U14" s="51"/>
      <c r="V14" s="51"/>
    </row>
    <row r="15" spans="1:22" s="29" customFormat="1" ht="21.95" customHeight="1" x14ac:dyDescent="0.3">
      <c r="A15" s="2" t="s">
        <v>24</v>
      </c>
      <c r="B15" s="87">
        <v>184890.22088403482</v>
      </c>
      <c r="C15" s="87">
        <v>197681.36905585969</v>
      </c>
      <c r="D15" s="87">
        <v>208823.60118011673</v>
      </c>
      <c r="E15" s="87">
        <v>231131.72560640832</v>
      </c>
      <c r="F15" s="87">
        <v>259617.82217847684</v>
      </c>
      <c r="G15" s="87">
        <v>291515.85271350219</v>
      </c>
      <c r="H15" s="87">
        <v>325444.17485658714</v>
      </c>
      <c r="I15" s="87">
        <v>333025.78981861984</v>
      </c>
      <c r="J15" s="87">
        <v>351094.58507689991</v>
      </c>
      <c r="K15" s="87">
        <v>373640.95753032318</v>
      </c>
      <c r="L15" s="87">
        <v>360191.0764479725</v>
      </c>
      <c r="M15" s="87">
        <f>[7]serviços!$F$18</f>
        <v>405341.95972335513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s="29" customFormat="1" ht="21.95" customHeight="1" x14ac:dyDescent="0.25">
      <c r="A16" s="12" t="s">
        <v>44</v>
      </c>
      <c r="B16" s="88">
        <v>13735.595198159001</v>
      </c>
      <c r="C16" s="88">
        <v>14031.751805499</v>
      </c>
      <c r="D16" s="88">
        <v>17284.343359513001</v>
      </c>
      <c r="E16" s="88">
        <v>17183.267112033001</v>
      </c>
      <c r="F16" s="88">
        <v>19231.891464349999</v>
      </c>
      <c r="G16" s="88">
        <v>18829.309457557942</v>
      </c>
      <c r="H16" s="88">
        <v>19644.502887989351</v>
      </c>
      <c r="I16" s="88">
        <v>19398.71472065711</v>
      </c>
      <c r="J16" s="88">
        <v>21161.522949839353</v>
      </c>
      <c r="K16" s="88">
        <v>24661.88764422329</v>
      </c>
      <c r="L16" s="88">
        <v>22364.14550124151</v>
      </c>
      <c r="M16" s="88">
        <f>[7]Comércio!$F$18</f>
        <v>25582.58555572862</v>
      </c>
    </row>
    <row r="17" spans="1:22" s="29" customFormat="1" ht="21.95" customHeight="1" x14ac:dyDescent="0.25">
      <c r="A17" s="14" t="s">
        <v>15</v>
      </c>
      <c r="B17" s="88">
        <v>6852.6619453185003</v>
      </c>
      <c r="C17" s="88">
        <v>7726.0170715976001</v>
      </c>
      <c r="D17" s="88">
        <v>8076.9656526102999</v>
      </c>
      <c r="E17" s="88">
        <v>8687.9748368742003</v>
      </c>
      <c r="F17" s="88">
        <v>8857.3838050879003</v>
      </c>
      <c r="G17" s="88">
        <v>9658.0367733977582</v>
      </c>
      <c r="H17" s="88">
        <v>10936.78917111902</v>
      </c>
      <c r="I17" s="88">
        <v>11183.425748102271</v>
      </c>
      <c r="J17" s="88">
        <v>12040.95247241532</v>
      </c>
      <c r="K17" s="88">
        <v>12044.257328187201</v>
      </c>
      <c r="L17" s="88">
        <v>9720.9627586554707</v>
      </c>
      <c r="M17" s="88">
        <f>[7]Transporte!$F$18</f>
        <v>12245.49953977205</v>
      </c>
    </row>
    <row r="18" spans="1:22" s="29" customFormat="1" ht="21.95" customHeight="1" x14ac:dyDescent="0.25">
      <c r="A18" s="14" t="s">
        <v>45</v>
      </c>
      <c r="B18" s="88">
        <v>4100.4268473094999</v>
      </c>
      <c r="C18" s="88">
        <v>4406.2158302199996</v>
      </c>
      <c r="D18" s="88">
        <v>4737.5783941789996</v>
      </c>
      <c r="E18" s="88">
        <v>5704.2765098771997</v>
      </c>
      <c r="F18" s="88">
        <v>6487.5796559536002</v>
      </c>
      <c r="G18" s="88">
        <v>6171.0448793593305</v>
      </c>
      <c r="H18" s="88">
        <v>6096.4428175179</v>
      </c>
      <c r="I18" s="88">
        <v>6976.5841797295107</v>
      </c>
      <c r="J18" s="88">
        <v>7709.5479889174503</v>
      </c>
      <c r="K18" s="88">
        <v>7989.0181160737493</v>
      </c>
      <c r="L18" s="88">
        <v>6855.9403453658506</v>
      </c>
      <c r="M18" s="88">
        <f>[7]Alojamento!$F$18</f>
        <v>6827.6783903609603</v>
      </c>
    </row>
    <row r="19" spans="1:22" s="29" customFormat="1" ht="21.95" customHeight="1" x14ac:dyDescent="0.25">
      <c r="A19" s="14" t="s">
        <v>46</v>
      </c>
      <c r="B19" s="88">
        <v>9158.3674099172003</v>
      </c>
      <c r="C19" s="88">
        <v>9560.1316520568998</v>
      </c>
      <c r="D19" s="88">
        <v>10922.114763324</v>
      </c>
      <c r="E19" s="88">
        <v>11762.065113414999</v>
      </c>
      <c r="F19" s="88">
        <v>10334.551343040999</v>
      </c>
      <c r="G19" s="88">
        <v>11251.321043275801</v>
      </c>
      <c r="H19" s="88">
        <v>11065.81621505548</v>
      </c>
      <c r="I19" s="88">
        <v>10669.295499638591</v>
      </c>
      <c r="J19" s="88">
        <v>11998.85418973006</v>
      </c>
      <c r="K19" s="88">
        <v>13705.913253824829</v>
      </c>
      <c r="L19" s="88">
        <v>12605.67802048038</v>
      </c>
      <c r="M19" s="88">
        <f>[9]Tabela32.12!$F$18</f>
        <v>13250.831871857581</v>
      </c>
    </row>
    <row r="20" spans="1:22" s="29" customFormat="1" ht="21.95" customHeight="1" x14ac:dyDescent="0.25">
      <c r="A20" s="12" t="s">
        <v>16</v>
      </c>
      <c r="B20" s="88">
        <v>25694.152616994001</v>
      </c>
      <c r="C20" s="88">
        <v>28105.825480026</v>
      </c>
      <c r="D20" s="88">
        <v>28121.251928541998</v>
      </c>
      <c r="E20" s="88">
        <v>29052.940082483001</v>
      </c>
      <c r="F20" s="88">
        <v>34547.475611761001</v>
      </c>
      <c r="G20" s="88">
        <v>39553.835315149896</v>
      </c>
      <c r="H20" s="88">
        <v>48022.898365101901</v>
      </c>
      <c r="I20" s="88">
        <v>52552.305063149492</v>
      </c>
      <c r="J20" s="88">
        <v>53746.019918941871</v>
      </c>
      <c r="K20" s="88">
        <v>58992.3764708893</v>
      </c>
      <c r="L20" s="88">
        <v>56987.324304573434</v>
      </c>
      <c r="M20" s="88">
        <f>[7]Financeiro!$F$18</f>
        <v>61599.452648762912</v>
      </c>
    </row>
    <row r="21" spans="1:22" s="29" customFormat="1" ht="21.95" customHeight="1" x14ac:dyDescent="0.25">
      <c r="A21" s="14" t="s">
        <v>17</v>
      </c>
      <c r="B21" s="88">
        <v>8526.9917643568006</v>
      </c>
      <c r="C21" s="88">
        <v>10213.891666515001</v>
      </c>
      <c r="D21" s="88">
        <v>10929.744688749999</v>
      </c>
      <c r="E21" s="88">
        <v>12230.683810615001</v>
      </c>
      <c r="F21" s="88">
        <v>14547.208024172</v>
      </c>
      <c r="G21" s="88">
        <v>16164.354930850972</v>
      </c>
      <c r="H21" s="88">
        <v>15878.42390310492</v>
      </c>
      <c r="I21" s="88">
        <v>17315.575199688123</v>
      </c>
      <c r="J21" s="88">
        <v>18399.748892599669</v>
      </c>
      <c r="K21" s="88">
        <v>18249.114477118223</v>
      </c>
      <c r="L21" s="88">
        <v>20451.481795700063</v>
      </c>
      <c r="M21" s="88">
        <f>[7]Imobiliária!$F$18</f>
        <v>23960.786938802343</v>
      </c>
    </row>
    <row r="22" spans="1:22" s="29" customFormat="1" ht="33" customHeight="1" x14ac:dyDescent="0.25">
      <c r="A22" s="12" t="s">
        <v>18</v>
      </c>
      <c r="B22" s="88">
        <v>11197.074802219</v>
      </c>
      <c r="C22" s="88">
        <v>11248.930491284</v>
      </c>
      <c r="D22" s="88">
        <v>12869.71811242</v>
      </c>
      <c r="E22" s="88">
        <v>14972.630038277</v>
      </c>
      <c r="F22" s="88">
        <v>19420.04024867</v>
      </c>
      <c r="G22" s="88">
        <v>18127.304977433301</v>
      </c>
      <c r="H22" s="88">
        <v>21907.849041890062</v>
      </c>
      <c r="I22" s="88">
        <v>20129.320453135922</v>
      </c>
      <c r="J22" s="88">
        <v>20782.47225869511</v>
      </c>
      <c r="K22" s="88">
        <v>23001.754646025242</v>
      </c>
      <c r="L22" s="88">
        <v>19287.197302558121</v>
      </c>
      <c r="M22" s="88">
        <f>[7]profissionais!$F$18</f>
        <v>26271.208904465919</v>
      </c>
    </row>
    <row r="23" spans="1:22" s="29" customFormat="1" ht="33" customHeight="1" x14ac:dyDescent="0.3">
      <c r="A23" s="12" t="s">
        <v>47</v>
      </c>
      <c r="B23" s="88">
        <v>94274.607847476</v>
      </c>
      <c r="C23" s="88">
        <v>100642.3189977</v>
      </c>
      <c r="D23" s="88">
        <v>102655.75170302999</v>
      </c>
      <c r="E23" s="88">
        <v>116237.91215389001</v>
      </c>
      <c r="F23" s="88">
        <v>129379.33264584999</v>
      </c>
      <c r="G23" s="88">
        <v>151891.88296222</v>
      </c>
      <c r="H23" s="88">
        <v>167845.02143385002</v>
      </c>
      <c r="I23" s="88">
        <v>169197.49240498932</v>
      </c>
      <c r="J23" s="88">
        <v>173912.54859092226</v>
      </c>
      <c r="K23" s="88">
        <v>181346.3688713896</v>
      </c>
      <c r="L23" s="88">
        <v>179889.57391313635</v>
      </c>
      <c r="M23" s="88">
        <f>[7]Adm!$F$18</f>
        <v>207452.03371498591</v>
      </c>
      <c r="P23" s="65"/>
      <c r="Q23" s="65"/>
      <c r="R23" s="65"/>
      <c r="S23" s="65"/>
      <c r="T23" s="65"/>
    </row>
    <row r="24" spans="1:22" s="29" customFormat="1" ht="21.95" customHeight="1" x14ac:dyDescent="0.3">
      <c r="A24" s="26" t="s">
        <v>42</v>
      </c>
      <c r="B24" s="88">
        <v>5042.6093521619996</v>
      </c>
      <c r="C24" s="88">
        <v>5332.6865503293002</v>
      </c>
      <c r="D24" s="88">
        <v>5915.1437494476004</v>
      </c>
      <c r="E24" s="88">
        <v>6743.4395889838997</v>
      </c>
      <c r="F24" s="88">
        <v>8620.9156812274996</v>
      </c>
      <c r="G24" s="88">
        <v>12056.61762885379</v>
      </c>
      <c r="H24" s="88">
        <v>15820.23640445447</v>
      </c>
      <c r="I24" s="88">
        <v>17025.34988334799</v>
      </c>
      <c r="J24" s="88">
        <v>20800.002583898571</v>
      </c>
      <c r="K24" s="88">
        <v>22600.167230237359</v>
      </c>
      <c r="L24" s="88">
        <v>21690.952134537183</v>
      </c>
      <c r="M24" s="88">
        <f>'[7]educação e saúde'!$F$18</f>
        <v>15459.83134221366</v>
      </c>
      <c r="O24" s="13"/>
      <c r="P24" s="65"/>
      <c r="Q24" s="65"/>
      <c r="R24" s="65"/>
      <c r="S24" s="65"/>
      <c r="T24" s="65"/>
    </row>
    <row r="25" spans="1:22" s="29" customFormat="1" ht="33" customHeight="1" x14ac:dyDescent="0.3">
      <c r="A25" s="12" t="s">
        <v>19</v>
      </c>
      <c r="B25" s="88">
        <v>5509.6326381765903</v>
      </c>
      <c r="C25" s="88">
        <v>5532.3787270339399</v>
      </c>
      <c r="D25" s="88">
        <v>6338.9289224887998</v>
      </c>
      <c r="E25" s="88">
        <v>7484.6628456367398</v>
      </c>
      <c r="F25" s="88">
        <v>6968.7742950933507</v>
      </c>
      <c r="G25" s="88">
        <v>6494.7861456217306</v>
      </c>
      <c r="H25" s="88">
        <v>6568.7029073453705</v>
      </c>
      <c r="I25" s="88">
        <v>7013.5872723414495</v>
      </c>
      <c r="J25" s="88">
        <v>8724.8157090681307</v>
      </c>
      <c r="K25" s="88">
        <v>11050.099492354369</v>
      </c>
      <c r="L25" s="88">
        <v>8944.9597034678009</v>
      </c>
      <c r="M25" s="88">
        <f>[7]artes!$F$18</f>
        <v>11187.231944719049</v>
      </c>
      <c r="O25" s="13"/>
      <c r="P25" s="65"/>
      <c r="Q25" s="65"/>
      <c r="R25" s="65"/>
      <c r="S25" s="65"/>
      <c r="T25" s="65"/>
    </row>
    <row r="26" spans="1:22" s="32" customFormat="1" ht="21.95" customHeight="1" x14ac:dyDescent="0.3">
      <c r="A26" s="14" t="s">
        <v>20</v>
      </c>
      <c r="B26" s="88">
        <v>798.10046194626</v>
      </c>
      <c r="C26" s="88">
        <v>881.22078359796001</v>
      </c>
      <c r="D26" s="88">
        <v>972.05990581205003</v>
      </c>
      <c r="E26" s="88">
        <v>1071.87351432328</v>
      </c>
      <c r="F26" s="88">
        <v>1222.66940327049</v>
      </c>
      <c r="G26" s="88">
        <v>1317.3585997816999</v>
      </c>
      <c r="H26" s="88">
        <v>1657.0173883846098</v>
      </c>
      <c r="I26" s="88">
        <v>1564.13939384009</v>
      </c>
      <c r="J26" s="88">
        <v>1818.0995218721</v>
      </c>
      <c r="K26" s="88">
        <f>[8]Tabela32.19!$F$16</f>
        <v>1758</v>
      </c>
      <c r="L26" s="88">
        <v>1392.8606682564098</v>
      </c>
      <c r="M26" s="88">
        <f>'[7]serviços domésticos'!$F$18</f>
        <v>1504.8188716861</v>
      </c>
      <c r="N26" s="76"/>
      <c r="O26" s="13"/>
      <c r="P26" s="65"/>
      <c r="Q26" s="65"/>
      <c r="R26" s="65"/>
      <c r="S26" s="65"/>
      <c r="T26" s="65"/>
      <c r="U26" s="76"/>
      <c r="V26" s="76"/>
    </row>
    <row r="27" spans="1:22" s="29" customFormat="1" ht="21.95" customHeight="1" x14ac:dyDescent="0.3">
      <c r="A27" s="138" t="s">
        <v>55</v>
      </c>
      <c r="B27" s="139">
        <f t="shared" ref="B27:M27" si="0">B6+B10+B15</f>
        <v>205252.6507048253</v>
      </c>
      <c r="C27" s="139">
        <f t="shared" si="0"/>
        <v>219298.86380902247</v>
      </c>
      <c r="D27" s="139">
        <f t="shared" si="0"/>
        <v>232980.74923442531</v>
      </c>
      <c r="E27" s="139">
        <f t="shared" si="0"/>
        <v>255112.54218527846</v>
      </c>
      <c r="F27" s="139">
        <f t="shared" si="0"/>
        <v>285804.23746821715</v>
      </c>
      <c r="G27" s="139">
        <f t="shared" si="0"/>
        <v>315939.54159286845</v>
      </c>
      <c r="H27" s="139">
        <f t="shared" si="0"/>
        <v>348499.12647059944</v>
      </c>
      <c r="I27" s="139">
        <f t="shared" si="0"/>
        <v>354910.63659159257</v>
      </c>
      <c r="J27" s="139">
        <f t="shared" si="0"/>
        <v>375523.42047845206</v>
      </c>
      <c r="K27" s="139">
        <f t="shared" si="0"/>
        <v>398278.71303453523</v>
      </c>
      <c r="L27" s="139">
        <f t="shared" si="0"/>
        <v>388745.57082158449</v>
      </c>
      <c r="M27" s="139">
        <f t="shared" si="0"/>
        <v>438888.45399518899</v>
      </c>
      <c r="N27" s="65"/>
      <c r="O27" s="65"/>
      <c r="P27" s="65"/>
      <c r="Q27" s="65"/>
      <c r="R27" s="65"/>
      <c r="S27" s="65"/>
      <c r="T27" s="65"/>
      <c r="U27" s="65"/>
      <c r="V27" s="65"/>
    </row>
    <row r="28" spans="1:22" s="29" customFormat="1" ht="20.100000000000001" customHeight="1" x14ac:dyDescent="0.3">
      <c r="A28" s="171" t="s">
        <v>72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65"/>
      <c r="Q28" s="65"/>
      <c r="R28" s="65"/>
      <c r="S28" s="65"/>
      <c r="T28" s="65"/>
    </row>
    <row r="29" spans="1:22" ht="18.75" x14ac:dyDescent="0.3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P29" s="65"/>
      <c r="Q29" s="65"/>
      <c r="R29" s="65"/>
      <c r="S29" s="65"/>
      <c r="T29" s="65"/>
    </row>
    <row r="30" spans="1:22" ht="18.75" x14ac:dyDescent="0.3">
      <c r="B30" s="8"/>
      <c r="C30" s="8"/>
      <c r="D30" s="8"/>
      <c r="E30" s="8"/>
      <c r="F30" s="8"/>
      <c r="G30" s="33"/>
      <c r="H30" s="33"/>
      <c r="I30" s="8"/>
      <c r="P30" s="65"/>
      <c r="Q30" s="65"/>
      <c r="R30" s="65"/>
      <c r="S30" s="65"/>
      <c r="T30" s="65"/>
    </row>
    <row r="31" spans="1:22" ht="18.75" x14ac:dyDescent="0.3">
      <c r="B31" s="3"/>
      <c r="C31" s="3"/>
      <c r="D31" s="3"/>
      <c r="E31" s="3"/>
      <c r="F31" s="3"/>
      <c r="G31" s="3"/>
      <c r="H31" s="3"/>
      <c r="I31" s="3"/>
      <c r="P31" s="65"/>
      <c r="Q31" s="65"/>
      <c r="R31" s="65"/>
      <c r="S31" s="65"/>
      <c r="T31" s="65"/>
    </row>
  </sheetData>
  <mergeCells count="4">
    <mergeCell ref="A2:K2"/>
    <mergeCell ref="A28:O28"/>
    <mergeCell ref="B4:M4"/>
    <mergeCell ref="A4:A5"/>
  </mergeCells>
  <hyperlinks>
    <hyperlink ref="A3" r:id="rId1" xr:uid="{00000000-0004-0000-0400-000000000000}"/>
    <hyperlink ref="M3" location="Índice!A1" display="Índice!A1" xr:uid="{5CEA88FA-4D49-4EC5-B88F-2035BA6F35D8}"/>
  </hyperlinks>
  <pageMargins left="0.511811024" right="0.511811024" top="0.78740157499999996" bottom="0.78740157499999996" header="0.31496062000000002" footer="0.31496062000000002"/>
  <pageSetup paperSize="9" scale="7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U30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3" width="11.7109375" customWidth="1"/>
    <col min="14" max="19" width="13" bestFit="1" customWidth="1"/>
    <col min="20" max="20" width="11.42578125" customWidth="1"/>
    <col min="21" max="21" width="12.28515625" customWidth="1"/>
  </cols>
  <sheetData>
    <row r="1" spans="1:21" s="29" customFormat="1" x14ac:dyDescent="0.25"/>
    <row r="2" spans="1:21" ht="24.95" customHeight="1" x14ac:dyDescent="0.25">
      <c r="A2" s="183" t="s">
        <v>79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80"/>
      <c r="M2" s="80"/>
      <c r="N2" s="29"/>
      <c r="O2" s="29"/>
      <c r="P2" s="29"/>
      <c r="Q2" s="29"/>
      <c r="R2" s="29"/>
      <c r="S2" s="29"/>
    </row>
    <row r="3" spans="1:21" s="29" customForma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79"/>
      <c r="M3" s="153" t="s">
        <v>68</v>
      </c>
    </row>
    <row r="4" spans="1:21" s="29" customFormat="1" ht="24.95" customHeight="1" x14ac:dyDescent="0.25">
      <c r="A4" s="188" t="s">
        <v>11</v>
      </c>
      <c r="B4" s="184" t="s">
        <v>37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21" s="29" customFormat="1" ht="24.95" customHeight="1" x14ac:dyDescent="0.25">
      <c r="A5" s="189"/>
      <c r="B5" s="35">
        <v>2010</v>
      </c>
      <c r="C5" s="59">
        <v>2011</v>
      </c>
      <c r="D5" s="35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0">
        <v>2018</v>
      </c>
      <c r="K5" s="35">
        <v>2019</v>
      </c>
      <c r="L5" s="35">
        <v>2020</v>
      </c>
      <c r="M5" s="35">
        <v>2021</v>
      </c>
    </row>
    <row r="6" spans="1:21" s="29" customFormat="1" ht="21.95" customHeight="1" x14ac:dyDescent="0.3">
      <c r="A6" s="2" t="s">
        <v>22</v>
      </c>
      <c r="B6" s="87">
        <v>301.04814450907998</v>
      </c>
      <c r="C6" s="87">
        <v>436.45233364492998</v>
      </c>
      <c r="D6" s="87">
        <v>435.83811734057997</v>
      </c>
      <c r="E6" s="87">
        <v>543.1298986221899</v>
      </c>
      <c r="F6" s="87">
        <v>690.44667172232994</v>
      </c>
      <c r="G6" s="87">
        <v>658.21192038030983</v>
      </c>
      <c r="H6" s="87">
        <v>741.34032590032996</v>
      </c>
      <c r="I6" s="87">
        <f>[10]AGROP!$F$29</f>
        <v>683.30661048148011</v>
      </c>
      <c r="J6" s="87">
        <f>[10]AGROP!$F$30</f>
        <v>730.33971127766006</v>
      </c>
      <c r="K6" s="87">
        <f>'[3]Tabela 3'!$S$6</f>
        <v>770.57302485671994</v>
      </c>
      <c r="L6" s="87">
        <v>957.67569482070007</v>
      </c>
      <c r="M6" s="87">
        <f>M7+M8+M9</f>
        <v>1277.0917966248501</v>
      </c>
      <c r="N6" s="89"/>
      <c r="O6" s="51"/>
      <c r="P6" s="51"/>
      <c r="Q6" s="51"/>
      <c r="R6" s="51"/>
      <c r="S6" s="51"/>
    </row>
    <row r="7" spans="1:21" s="29" customFormat="1" ht="21.95" customHeight="1" x14ac:dyDescent="0.25">
      <c r="A7" s="12" t="s">
        <v>27</v>
      </c>
      <c r="B7" s="88">
        <v>193.33261226891</v>
      </c>
      <c r="C7" s="88">
        <v>296.60026797197003</v>
      </c>
      <c r="D7" s="88">
        <v>292.23236662814998</v>
      </c>
      <c r="E7" s="88">
        <v>362.48488946229998</v>
      </c>
      <c r="F7" s="88">
        <v>478.43488025786002</v>
      </c>
      <c r="G7" s="88">
        <v>422.37120345563989</v>
      </c>
      <c r="H7" s="88">
        <v>417.01988219435003</v>
      </c>
      <c r="I7" s="88">
        <f>[10]Tabela32.2!$F$29</f>
        <v>414.09862072328002</v>
      </c>
      <c r="J7" s="88">
        <f>[10]Tabela32.2!$F$30</f>
        <v>474.54192354724</v>
      </c>
      <c r="K7" s="88">
        <f>[8]Tabela32.2!$F$32</f>
        <v>512.35827140679999</v>
      </c>
      <c r="L7" s="88">
        <v>604.49390660254005</v>
      </c>
      <c r="M7" s="88">
        <f>[9]Tabela32.2!$F$36</f>
        <v>802.00818762525</v>
      </c>
      <c r="N7" s="86"/>
    </row>
    <row r="8" spans="1:21" s="29" customFormat="1" ht="21.95" customHeight="1" x14ac:dyDescent="0.25">
      <c r="A8" s="14" t="s">
        <v>32</v>
      </c>
      <c r="B8" s="88">
        <v>104.41333917298999</v>
      </c>
      <c r="C8" s="88">
        <v>135.41455130085998</v>
      </c>
      <c r="D8" s="88">
        <v>138.91226338857001</v>
      </c>
      <c r="E8" s="88">
        <v>174.23855168266999</v>
      </c>
      <c r="F8" s="88">
        <v>200.37164635517001</v>
      </c>
      <c r="G8" s="88">
        <v>220.78167692651999</v>
      </c>
      <c r="H8" s="88">
        <v>307.23525764952001</v>
      </c>
      <c r="I8" s="88">
        <f>[10]Tabela32.3!$F$29</f>
        <v>253.25619022488002</v>
      </c>
      <c r="J8" s="88">
        <f>[10]Tabela32.3!$F$30</f>
        <v>237.40500627453</v>
      </c>
      <c r="K8" s="88">
        <f>[8]Tabela32.3!$F$32</f>
        <v>237.31548337327999</v>
      </c>
      <c r="L8" s="88">
        <v>326.64401541787998</v>
      </c>
      <c r="M8" s="88">
        <f>[9]Tabela32.3!F36</f>
        <v>439.08360899960002</v>
      </c>
      <c r="N8" s="86"/>
    </row>
    <row r="9" spans="1:21" s="29" customFormat="1" ht="21.95" customHeight="1" x14ac:dyDescent="0.25">
      <c r="A9" s="14" t="s">
        <v>43</v>
      </c>
      <c r="B9" s="88">
        <v>3.3021930671799997</v>
      </c>
      <c r="C9" s="88">
        <v>4.4375143720999999</v>
      </c>
      <c r="D9" s="88">
        <v>4.6934873238599994</v>
      </c>
      <c r="E9" s="88">
        <v>6.40645747722</v>
      </c>
      <c r="F9" s="88">
        <v>11.640145109300001</v>
      </c>
      <c r="G9" s="88">
        <v>15.05903999815</v>
      </c>
      <c r="H9" s="88">
        <v>17.08518605646</v>
      </c>
      <c r="I9" s="88">
        <f>[10]Tabela32.4!$F$29</f>
        <v>15.951799533320001</v>
      </c>
      <c r="J9" s="88">
        <f>[10]Tabela32.4!$F$30</f>
        <v>18.392781455889999</v>
      </c>
      <c r="K9" s="88">
        <f>[8]Tabela32.4!$F$32</f>
        <v>20.899270076639997</v>
      </c>
      <c r="L9" s="88">
        <v>26.537772800280003</v>
      </c>
      <c r="M9" s="88">
        <v>36</v>
      </c>
      <c r="N9" s="86"/>
    </row>
    <row r="10" spans="1:21" s="29" customFormat="1" ht="21.95" customHeight="1" x14ac:dyDescent="0.3">
      <c r="A10" s="2" t="s">
        <v>23</v>
      </c>
      <c r="B10" s="87">
        <v>10549.42818006245</v>
      </c>
      <c r="C10" s="87">
        <v>11188.07835454029</v>
      </c>
      <c r="D10" s="87">
        <v>13522.173742929561</v>
      </c>
      <c r="E10" s="87">
        <v>13135.140726399441</v>
      </c>
      <c r="F10" s="87">
        <v>13378.979278854789</v>
      </c>
      <c r="G10" s="87">
        <v>13141.79892598834</v>
      </c>
      <c r="H10" s="87">
        <v>11830.593098797619</v>
      </c>
      <c r="I10" s="87">
        <f>'[11]Tabela 3'!S7</f>
        <v>11924.458284011471</v>
      </c>
      <c r="J10" s="87">
        <f>[10]INDÚSTRIA!$F$30</f>
        <v>13134.5067593327</v>
      </c>
      <c r="K10" s="87">
        <f>'[3]Tabela 3'!$S$7</f>
        <v>13421.180864752001</v>
      </c>
      <c r="L10" s="87">
        <v>15030.369201060239</v>
      </c>
      <c r="M10" s="87">
        <f>M11+M12+M13+M14</f>
        <v>19747.325428601231</v>
      </c>
      <c r="N10" s="89"/>
      <c r="O10" s="51"/>
      <c r="P10" s="51"/>
      <c r="Q10" s="51"/>
      <c r="R10" s="51"/>
      <c r="S10" s="51"/>
      <c r="T10" s="51"/>
      <c r="U10" s="51"/>
    </row>
    <row r="11" spans="1:21" s="29" customFormat="1" ht="21.95" customHeight="1" x14ac:dyDescent="0.25">
      <c r="A11" s="14" t="s">
        <v>39</v>
      </c>
      <c r="B11" s="88">
        <v>19.055387235649999</v>
      </c>
      <c r="C11" s="88">
        <v>19.733721949789999</v>
      </c>
      <c r="D11" s="88">
        <v>13.401201909459999</v>
      </c>
      <c r="E11" s="88">
        <v>22.160847689840001</v>
      </c>
      <c r="F11" s="88">
        <v>18.84678586499</v>
      </c>
      <c r="G11" s="88">
        <v>11.87907802494</v>
      </c>
      <c r="H11" s="88">
        <v>13.60531799538</v>
      </c>
      <c r="I11" s="88">
        <f>[10]Tabela32.5!$F$29</f>
        <v>7.13269888554</v>
      </c>
      <c r="J11" s="88">
        <f>[10]Tabela32.5!$F$30</f>
        <v>33.608053900789997</v>
      </c>
      <c r="K11" s="88">
        <f>'[3]Tabela 3'!$S$8</f>
        <v>40.748137943979998</v>
      </c>
      <c r="L11" s="88">
        <v>9.658982130310001</v>
      </c>
      <c r="M11" s="88">
        <f>[9]Tabela32.5!$F$36</f>
        <v>28.46710602053</v>
      </c>
      <c r="N11" s="86"/>
    </row>
    <row r="12" spans="1:21" s="29" customFormat="1" ht="21.95" customHeight="1" x14ac:dyDescent="0.25">
      <c r="A12" s="14" t="s">
        <v>12</v>
      </c>
      <c r="B12" s="88">
        <v>2916.5099525141</v>
      </c>
      <c r="C12" s="88">
        <v>3171.5370685299999</v>
      </c>
      <c r="D12" s="88">
        <v>3655.2705164027998</v>
      </c>
      <c r="E12" s="88">
        <v>4007.0641745203002</v>
      </c>
      <c r="F12" s="88">
        <v>4054.4871646828001</v>
      </c>
      <c r="G12" s="88">
        <v>4674.8639809400283</v>
      </c>
      <c r="H12" s="88">
        <v>4360.75340021802</v>
      </c>
      <c r="I12" s="88">
        <f>[10]Tabela32.6!$F$29</f>
        <v>4192.7590174712004</v>
      </c>
      <c r="J12" s="88">
        <f>[10]Tabela32.6!$F$30</f>
        <v>4567.6445311530106</v>
      </c>
      <c r="K12" s="88">
        <f>'[3]Tabela 3'!$S$9</f>
        <v>4601.51092733523</v>
      </c>
      <c r="L12" s="88">
        <v>5607.2744774130497</v>
      </c>
      <c r="M12" s="88">
        <f>[9]Tabela32.6!$F$36</f>
        <v>6953.8509531928194</v>
      </c>
      <c r="N12" s="86"/>
    </row>
    <row r="13" spans="1:21" s="29" customFormat="1" ht="33" customHeight="1" x14ac:dyDescent="0.25">
      <c r="A13" s="12" t="s">
        <v>13</v>
      </c>
      <c r="B13" s="88">
        <v>1492.161656538</v>
      </c>
      <c r="C13" s="88">
        <v>1485.7394722039</v>
      </c>
      <c r="D13" s="88">
        <v>2124.7087759186002</v>
      </c>
      <c r="E13" s="88">
        <v>1850.0908083924</v>
      </c>
      <c r="F13" s="88">
        <v>2226.0263793815002</v>
      </c>
      <c r="G13" s="88">
        <v>2575.06370729835</v>
      </c>
      <c r="H13" s="88">
        <v>2550.3976136941001</v>
      </c>
      <c r="I13" s="88">
        <f>[10]Tabela32.7!$F$29</f>
        <v>3256.2246910275603</v>
      </c>
      <c r="J13" s="88">
        <f>[10]Tabela32.7!$F$30</f>
        <v>3312.1574424768601</v>
      </c>
      <c r="K13" s="88">
        <f>'[3]Tabela 3'!$S$10</f>
        <v>3358.2398607815699</v>
      </c>
      <c r="L13" s="88">
        <v>3472.0076894805297</v>
      </c>
      <c r="M13" s="88">
        <f>[9]Tabela32.7!$F$36</f>
        <v>4829.0196593012697</v>
      </c>
      <c r="N13" s="86"/>
    </row>
    <row r="14" spans="1:21" s="29" customFormat="1" ht="21.95" customHeight="1" x14ac:dyDescent="0.3">
      <c r="A14" s="14" t="s">
        <v>14</v>
      </c>
      <c r="B14" s="88">
        <v>6121.7011837747004</v>
      </c>
      <c r="C14" s="88">
        <v>6511.0680918566004</v>
      </c>
      <c r="D14" s="88">
        <v>7728.7932486987002</v>
      </c>
      <c r="E14" s="88">
        <v>7255.8248957968999</v>
      </c>
      <c r="F14" s="88">
        <v>7079.6189489255003</v>
      </c>
      <c r="G14" s="88">
        <v>5879.9921597250204</v>
      </c>
      <c r="H14" s="88">
        <v>4905.8367668901192</v>
      </c>
      <c r="I14" s="88">
        <f>[10]Tabela32.8!$F$29</f>
        <v>4468.3418766271698</v>
      </c>
      <c r="J14" s="88">
        <f>[10]Tabela32.8!$F$30</f>
        <v>5221.0967318020403</v>
      </c>
      <c r="K14" s="88">
        <f>'[3]Tabela 3'!$S$11</f>
        <v>5420.6819386912202</v>
      </c>
      <c r="L14" s="88">
        <v>5941.42805203635</v>
      </c>
      <c r="M14" s="88">
        <f>[9]Tabela32.8!$F$36</f>
        <v>7935.9877100866097</v>
      </c>
      <c r="N14" s="106"/>
      <c r="O14" s="65"/>
      <c r="P14" s="65"/>
      <c r="Q14" s="65"/>
      <c r="R14" s="65"/>
      <c r="S14" s="65"/>
      <c r="T14" s="65"/>
      <c r="U14" s="65"/>
    </row>
    <row r="15" spans="1:21" s="29" customFormat="1" ht="21.95" customHeight="1" x14ac:dyDescent="0.3">
      <c r="A15" s="2" t="s">
        <v>24</v>
      </c>
      <c r="B15" s="87">
        <v>72781.951485556769</v>
      </c>
      <c r="C15" s="87">
        <v>76043.403154318963</v>
      </c>
      <c r="D15" s="87">
        <v>80760.914675621199</v>
      </c>
      <c r="E15" s="87">
        <v>90631.33609431138</v>
      </c>
      <c r="F15" s="87">
        <v>100533.04549799387</v>
      </c>
      <c r="G15" s="87">
        <v>115845.47942815804</v>
      </c>
      <c r="H15" s="87">
        <f>[10]SERVIÇOS!$F$28</f>
        <v>129532.38698656586</v>
      </c>
      <c r="I15" s="87">
        <f>[10]SERVIÇOS!$F$29</f>
        <v>126701.08400681081</v>
      </c>
      <c r="J15" s="87">
        <f>[10]SERVIÇOS!$F$30</f>
        <v>135533.65668463151</v>
      </c>
      <c r="K15" s="87">
        <f>'[3]Tabela 3'!$S$12</f>
        <v>141159.85531549877</v>
      </c>
      <c r="L15" s="87">
        <v>132376.41969756709</v>
      </c>
      <c r="M15" s="87">
        <f>M16+M17+M18+M19+M20+M21+M22+M23+M24+M25</f>
        <v>160836.01973677671</v>
      </c>
      <c r="N15" s="89"/>
      <c r="O15" s="51"/>
      <c r="P15" s="51"/>
      <c r="Q15" s="51"/>
      <c r="R15" s="51"/>
      <c r="S15" s="51"/>
      <c r="T15" s="51"/>
      <c r="U15" s="51"/>
    </row>
    <row r="16" spans="1:21" s="29" customFormat="1" ht="21.95" customHeight="1" x14ac:dyDescent="0.25">
      <c r="A16" s="12" t="s">
        <v>44</v>
      </c>
      <c r="B16" s="88">
        <v>4739.9543770140999</v>
      </c>
      <c r="C16" s="88">
        <v>4434.9537043192004</v>
      </c>
      <c r="D16" s="88">
        <v>5158.7835388156</v>
      </c>
      <c r="E16" s="88">
        <v>5595.7296739613003</v>
      </c>
      <c r="F16" s="88">
        <v>6436.0639252375004</v>
      </c>
      <c r="G16" s="88">
        <v>6237.2475475204301</v>
      </c>
      <c r="H16" s="88">
        <v>7031.3797317527997</v>
      </c>
      <c r="I16" s="88">
        <f>[10]Tabela32.9!$F$29</f>
        <v>7200.7461770581103</v>
      </c>
      <c r="J16" s="88">
        <f>[10]Tabela32.9!$F$30</f>
        <v>8525.093304513859</v>
      </c>
      <c r="K16" s="88">
        <f>'[3]Tabela 3'!$S$13</f>
        <v>9049.7829910518394</v>
      </c>
      <c r="L16" s="88">
        <v>9311.1143462887594</v>
      </c>
      <c r="M16" s="88">
        <f>[9]Tabela32.9!$F$36</f>
        <v>10025.86116043991</v>
      </c>
      <c r="N16" s="86"/>
    </row>
    <row r="17" spans="1:21" s="29" customFormat="1" ht="21.95" customHeight="1" x14ac:dyDescent="0.25">
      <c r="A17" s="14" t="s">
        <v>15</v>
      </c>
      <c r="B17" s="88">
        <v>3507.9094821806002</v>
      </c>
      <c r="C17" s="88">
        <v>4032.2868144897998</v>
      </c>
      <c r="D17" s="88">
        <v>4162.3617901436</v>
      </c>
      <c r="E17" s="88">
        <v>4741.6162120462996</v>
      </c>
      <c r="F17" s="88">
        <v>4863.8347350473996</v>
      </c>
      <c r="G17" s="88">
        <v>5354.3704378746997</v>
      </c>
      <c r="H17" s="88">
        <v>5604.63017761215</v>
      </c>
      <c r="I17" s="88">
        <f>[10]Tabela32.10!$F$29</f>
        <v>5692.7630182518997</v>
      </c>
      <c r="J17" s="88">
        <f>[10]Tabela32.10!$F$30</f>
        <v>6166.7924765480002</v>
      </c>
      <c r="K17" s="88">
        <f>'[3]Tabela 3'!$S$14</f>
        <v>6188.8205919787706</v>
      </c>
      <c r="L17" s="88">
        <v>5059.3291820927298</v>
      </c>
      <c r="M17" s="88">
        <f>[9]Tabela32.10!$F$36</f>
        <v>6096.4800550017499</v>
      </c>
      <c r="N17" s="86"/>
    </row>
    <row r="18" spans="1:21" s="29" customFormat="1" ht="21.95" customHeight="1" x14ac:dyDescent="0.25">
      <c r="A18" s="14" t="s">
        <v>45</v>
      </c>
      <c r="B18" s="88">
        <v>1719.6306056777</v>
      </c>
      <c r="C18" s="88">
        <v>1931.5040694499</v>
      </c>
      <c r="D18" s="88">
        <v>2361.9300176344</v>
      </c>
      <c r="E18" s="88">
        <v>2626.4337399143001</v>
      </c>
      <c r="F18" s="88">
        <v>3026.1987131095002</v>
      </c>
      <c r="G18" s="88">
        <v>2765.7493706203099</v>
      </c>
      <c r="H18" s="88">
        <v>2838.9009507424698</v>
      </c>
      <c r="I18" s="88">
        <f>[10]Tabela32.11!$F$29</f>
        <v>3175.1336247852701</v>
      </c>
      <c r="J18" s="88">
        <f>[10]Tabela32.11!$F$30</f>
        <v>3636.36614135325</v>
      </c>
      <c r="K18" s="88">
        <f>'[3]Tabela 3'!$S$15</f>
        <v>3306.3214789142198</v>
      </c>
      <c r="L18" s="88">
        <v>3212.42110021698</v>
      </c>
      <c r="M18" s="88">
        <f>[9]Tabela32.11!$F$36</f>
        <v>3762.5186744028902</v>
      </c>
      <c r="N18" s="86"/>
    </row>
    <row r="19" spans="1:21" s="29" customFormat="1" ht="21.95" customHeight="1" x14ac:dyDescent="0.25">
      <c r="A19" s="14" t="s">
        <v>46</v>
      </c>
      <c r="B19" s="88">
        <v>4164.4268357200999</v>
      </c>
      <c r="C19" s="88">
        <v>4678.1850275051002</v>
      </c>
      <c r="D19" s="88">
        <v>5812.6404106537002</v>
      </c>
      <c r="E19" s="88">
        <v>5423.5173489608997</v>
      </c>
      <c r="F19" s="88">
        <v>4813.3922777985999</v>
      </c>
      <c r="G19" s="88">
        <v>4977.7337669690796</v>
      </c>
      <c r="H19" s="88">
        <v>4600.8484532262501</v>
      </c>
      <c r="I19" s="88">
        <f>[10]Tabela32.12!$F$29</f>
        <v>4331.4479909685606</v>
      </c>
      <c r="J19" s="88">
        <f>[10]Tabela32.12!$F$30</f>
        <v>5009.6362262390503</v>
      </c>
      <c r="K19" s="88">
        <f>'[3]Tabela 3'!$S$16</f>
        <v>6028.1564675647605</v>
      </c>
      <c r="L19" s="88">
        <v>4949.5838142229004</v>
      </c>
      <c r="M19" s="88">
        <f>[9]Tabela32.12!$F$36</f>
        <v>5798.4240970896299</v>
      </c>
      <c r="N19" s="86"/>
    </row>
    <row r="20" spans="1:21" s="29" customFormat="1" ht="21.95" customHeight="1" x14ac:dyDescent="0.25">
      <c r="A20" s="12" t="s">
        <v>16</v>
      </c>
      <c r="B20" s="88">
        <v>9074.1460626446005</v>
      </c>
      <c r="C20" s="88">
        <v>10476.608548904</v>
      </c>
      <c r="D20" s="88">
        <v>10351.512143682001</v>
      </c>
      <c r="E20" s="88">
        <v>10753.275596068999</v>
      </c>
      <c r="F20" s="88">
        <v>11608.654097592</v>
      </c>
      <c r="G20" s="88">
        <v>12932.816440315601</v>
      </c>
      <c r="H20" s="88">
        <v>14589.72100753982</v>
      </c>
      <c r="I20" s="88">
        <f>[10]Tabela32.13!$F$29</f>
        <v>16366.73402172947</v>
      </c>
      <c r="J20" s="88">
        <f>[10]Tabela32.13!$F$30</f>
        <v>17587.745547824212</v>
      </c>
      <c r="K20" s="88">
        <f>'[3]Tabela 3'!$S$17</f>
        <v>18717.918226098511</v>
      </c>
      <c r="L20" s="88">
        <v>18974.762219463821</v>
      </c>
      <c r="M20" s="88">
        <f>[9]Tabela32.13!$F$36</f>
        <v>21795.508763798167</v>
      </c>
      <c r="N20" s="86"/>
    </row>
    <row r="21" spans="1:21" s="29" customFormat="1" ht="21.95" customHeight="1" x14ac:dyDescent="0.25">
      <c r="A21" s="14" t="s">
        <v>17</v>
      </c>
      <c r="B21" s="88">
        <v>656.80780155103002</v>
      </c>
      <c r="C21" s="88">
        <v>923.10216386174</v>
      </c>
      <c r="D21" s="88">
        <v>974.62945130604999</v>
      </c>
      <c r="E21" s="88">
        <v>1190.4377368874</v>
      </c>
      <c r="F21" s="88">
        <v>1379.3540677853</v>
      </c>
      <c r="G21" s="88">
        <v>1644.8851421747199</v>
      </c>
      <c r="H21" s="88">
        <v>1675.36435592207</v>
      </c>
      <c r="I21" s="88">
        <f>[10]Tabela32.14!$F$29</f>
        <v>1486.87524422161</v>
      </c>
      <c r="J21" s="88">
        <f>[10]Tabela32.14!$F$30</f>
        <v>1630.9081193334798</v>
      </c>
      <c r="K21" s="88">
        <f>'[3]Tabela 3'!$S$18</f>
        <v>1583.70724170225</v>
      </c>
      <c r="L21" s="88">
        <v>1987.1932469255501</v>
      </c>
      <c r="M21" s="88">
        <f>[9]Tabela32.14!$F$36</f>
        <v>2148.1974057493599</v>
      </c>
      <c r="N21" s="86"/>
    </row>
    <row r="22" spans="1:21" s="29" customFormat="1" ht="33" customHeight="1" x14ac:dyDescent="0.25">
      <c r="A22" s="12" t="s">
        <v>18</v>
      </c>
      <c r="B22" s="88">
        <v>3125.4839327555001</v>
      </c>
      <c r="C22" s="88">
        <v>3128.5136950107999</v>
      </c>
      <c r="D22" s="88">
        <v>3636.6912799656998</v>
      </c>
      <c r="E22" s="88">
        <v>4219.4748447270003</v>
      </c>
      <c r="F22" s="88">
        <v>5667.3808340476999</v>
      </c>
      <c r="G22" s="88">
        <v>4939.1282261470797</v>
      </c>
      <c r="H22" s="88">
        <v>7005.9149275436894</v>
      </c>
      <c r="I22" s="88">
        <f>[10]Tabela32.15!$F$29</f>
        <v>6035.9668557000596</v>
      </c>
      <c r="J22" s="88">
        <f>[10]Tabela32.15!$F$30</f>
        <v>6438.9096848962299</v>
      </c>
      <c r="K22" s="88">
        <f>'[3]Tabela 3'!$S$19</f>
        <v>6713.6943403436808</v>
      </c>
      <c r="L22" s="88">
        <v>5422.7859115698993</v>
      </c>
      <c r="M22" s="88">
        <f>[9]Tabela32.15!$F$36</f>
        <v>7500.4199597961506</v>
      </c>
      <c r="N22" s="86"/>
    </row>
    <row r="23" spans="1:21" s="29" customFormat="1" ht="33" customHeight="1" x14ac:dyDescent="0.25">
      <c r="A23" s="12" t="s">
        <v>47</v>
      </c>
      <c r="B23" s="88">
        <v>40425.899423144998</v>
      </c>
      <c r="C23" s="88">
        <v>41170.699348868999</v>
      </c>
      <c r="D23" s="88">
        <v>42476.335446236997</v>
      </c>
      <c r="E23" s="88">
        <v>49454.510584196003</v>
      </c>
      <c r="F23" s="88">
        <v>55653.476804657003</v>
      </c>
      <c r="G23" s="88">
        <v>68597.288374943004</v>
      </c>
      <c r="H23" s="88">
        <v>75793.573714267652</v>
      </c>
      <c r="I23" s="88">
        <f>[10]Tabela32.16!$F$29</f>
        <v>71194.906024849712</v>
      </c>
      <c r="J23" s="88">
        <f>[10]Tabela32.16!$F$30</f>
        <v>72119.707136732541</v>
      </c>
      <c r="K23" s="88">
        <f>'[3]Tabela 3'!$S$20</f>
        <v>74127.120144542787</v>
      </c>
      <c r="L23" s="88">
        <v>68622.57253261187</v>
      </c>
      <c r="M23" s="88">
        <f>[9]Tabela32.16!$F$36</f>
        <v>90642.83605152111</v>
      </c>
      <c r="N23" s="86"/>
    </row>
    <row r="24" spans="1:21" s="29" customFormat="1" ht="21.95" customHeight="1" x14ac:dyDescent="0.25">
      <c r="A24" s="26" t="s">
        <v>42</v>
      </c>
      <c r="B24" s="88">
        <v>2083.8485195653002</v>
      </c>
      <c r="C24" s="88">
        <v>2079.4506638399998</v>
      </c>
      <c r="D24" s="88">
        <v>2177.3920316936001</v>
      </c>
      <c r="E24" s="88">
        <v>2377.2064154354998</v>
      </c>
      <c r="F24" s="88">
        <v>3263.8847046961</v>
      </c>
      <c r="G24" s="88">
        <v>4787.1288370952007</v>
      </c>
      <c r="H24" s="88">
        <v>6793.4639772078399</v>
      </c>
      <c r="I24" s="88">
        <f>[10]Tabela32.17!$F$29</f>
        <v>7413.13822266022</v>
      </c>
      <c r="J24" s="88">
        <f>[10]Tabela32.17!$F$30</f>
        <v>9452.2622587800015</v>
      </c>
      <c r="K24" s="88">
        <f>'[3]Tabela 3'!$S$21</f>
        <v>10218.0227337714</v>
      </c>
      <c r="L24" s="88">
        <v>9887.1395764471708</v>
      </c>
      <c r="M24" s="88">
        <f>[9]Tabela32.17!$F$36</f>
        <v>6401.84734155365</v>
      </c>
      <c r="N24" s="86"/>
    </row>
    <row r="25" spans="1:21" s="29" customFormat="1" ht="33" customHeight="1" x14ac:dyDescent="0.25">
      <c r="A25" s="12" t="s">
        <v>19</v>
      </c>
      <c r="B25" s="88">
        <v>3283.8444453028401</v>
      </c>
      <c r="C25" s="88">
        <v>3188.09911806943</v>
      </c>
      <c r="D25" s="88">
        <v>3648.6385654895503</v>
      </c>
      <c r="E25" s="88">
        <v>4249.1339421136699</v>
      </c>
      <c r="F25" s="88">
        <v>3820.8053380227498</v>
      </c>
      <c r="G25" s="88">
        <v>3609.1312844979298</v>
      </c>
      <c r="H25" s="88">
        <v>3598.5896907511401</v>
      </c>
      <c r="I25" s="88">
        <f>[10]Tabela32.18!$F$29</f>
        <v>3803.3728265858899</v>
      </c>
      <c r="J25" s="88">
        <f>[10]Tabela32.18!$F$30</f>
        <v>4966.2357884108897</v>
      </c>
      <c r="K25" s="88">
        <f>[8]Tabela32.18!$F$32</f>
        <v>5226.3110995305697</v>
      </c>
      <c r="L25" s="88">
        <v>4949.5177677274105</v>
      </c>
      <c r="M25" s="88">
        <f>[9]Tabela32.18!$F$36</f>
        <v>6663.92622742408</v>
      </c>
      <c r="N25" s="86"/>
    </row>
    <row r="26" spans="1:21" s="29" customFormat="1" ht="21.95" customHeight="1" x14ac:dyDescent="0.3">
      <c r="A26" s="14" t="s">
        <v>20</v>
      </c>
      <c r="B26" s="107" t="s">
        <v>38</v>
      </c>
      <c r="C26" s="107" t="s">
        <v>38</v>
      </c>
      <c r="D26" s="107" t="s">
        <v>38</v>
      </c>
      <c r="E26" s="107" t="s">
        <v>38</v>
      </c>
      <c r="F26" s="107" t="s">
        <v>38</v>
      </c>
      <c r="G26" s="107" t="s">
        <v>38</v>
      </c>
      <c r="H26" s="107" t="s">
        <v>38</v>
      </c>
      <c r="I26" s="88">
        <f>[10]Tabela32.19!$F$29</f>
        <v>0</v>
      </c>
      <c r="J26" s="88">
        <f>[10]Tabela32.19!$F$29</f>
        <v>0</v>
      </c>
      <c r="K26" s="88">
        <f>[10]Tabela32.19!$F$29</f>
        <v>0</v>
      </c>
      <c r="L26" s="88">
        <f>[10]Tabela32.19!$F$29</f>
        <v>0</v>
      </c>
      <c r="M26" s="88">
        <f>[10]Tabela32.19!$F$29</f>
        <v>0</v>
      </c>
      <c r="N26" s="90"/>
      <c r="O26" s="76"/>
      <c r="P26" s="76"/>
      <c r="Q26" s="76"/>
      <c r="R26" s="76"/>
      <c r="S26" s="76"/>
      <c r="T26" s="76"/>
      <c r="U26" s="76"/>
    </row>
    <row r="27" spans="1:21" s="29" customFormat="1" ht="21.95" customHeight="1" x14ac:dyDescent="0.3">
      <c r="A27" s="136" t="s">
        <v>56</v>
      </c>
      <c r="B27" s="91">
        <f t="shared" ref="B27:J27" si="0">B15+B10+B6</f>
        <v>83632.427810128298</v>
      </c>
      <c r="C27" s="91">
        <f t="shared" si="0"/>
        <v>87667.933842504193</v>
      </c>
      <c r="D27" s="91">
        <f t="shared" si="0"/>
        <v>94718.92653589134</v>
      </c>
      <c r="E27" s="91">
        <f t="shared" si="0"/>
        <v>104309.60671933301</v>
      </c>
      <c r="F27" s="91">
        <f t="shared" si="0"/>
        <v>114602.47144857098</v>
      </c>
      <c r="G27" s="91">
        <f t="shared" si="0"/>
        <v>129645.49027452669</v>
      </c>
      <c r="H27" s="91">
        <f t="shared" si="0"/>
        <v>142104.32041126382</v>
      </c>
      <c r="I27" s="91">
        <f t="shared" si="0"/>
        <v>139308.84890130378</v>
      </c>
      <c r="J27" s="91">
        <f t="shared" si="0"/>
        <v>149398.50315524187</v>
      </c>
      <c r="K27" s="91">
        <f>'[3]Tabela 3'!$S$23</f>
        <v>155351.60920510752</v>
      </c>
      <c r="L27" s="91">
        <v>148364.46459344804</v>
      </c>
      <c r="M27" s="91">
        <f>M15+M10+M6</f>
        <v>181860.4369620028</v>
      </c>
      <c r="N27" s="89"/>
      <c r="O27" s="51"/>
      <c r="P27" s="51"/>
      <c r="Q27" s="51"/>
      <c r="R27" s="51"/>
      <c r="S27" s="51"/>
      <c r="T27" s="51"/>
      <c r="U27" s="51"/>
    </row>
    <row r="28" spans="1:21" s="29" customFormat="1" ht="15.75" customHeight="1" x14ac:dyDescent="0.25">
      <c r="A28" s="171" t="s">
        <v>72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25"/>
      <c r="O28" s="125"/>
    </row>
    <row r="29" spans="1:21" x14ac:dyDescent="0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29"/>
    </row>
    <row r="30" spans="1:21" x14ac:dyDescent="0.25">
      <c r="A30" s="29"/>
      <c r="B30" s="8"/>
      <c r="C30" s="8"/>
      <c r="D30" s="8"/>
      <c r="E30" s="8"/>
      <c r="F30" s="8"/>
      <c r="G30" s="33"/>
      <c r="H30" s="33"/>
      <c r="I30" s="8"/>
      <c r="J30" s="29"/>
      <c r="K30" s="29"/>
      <c r="L30" s="29"/>
      <c r="M30" s="29"/>
      <c r="N30" s="29"/>
      <c r="O30" s="29"/>
    </row>
  </sheetData>
  <mergeCells count="4">
    <mergeCell ref="A2:K2"/>
    <mergeCell ref="A28:M28"/>
    <mergeCell ref="B4:M4"/>
    <mergeCell ref="A4:A5"/>
  </mergeCells>
  <hyperlinks>
    <hyperlink ref="M3" location="Índice!A1" display="Índice!A1" xr:uid="{C62DB350-A4E2-4C3A-A4B3-B3B8AE1E249F}"/>
  </hyperlink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Z35"/>
  <sheetViews>
    <sheetView showGridLines="0" zoomScale="85" zoomScaleNormal="85" workbookViewId="0"/>
  </sheetViews>
  <sheetFormatPr defaultRowHeight="15" x14ac:dyDescent="0.25"/>
  <cols>
    <col min="1" max="1" width="69.42578125" style="40" customWidth="1"/>
    <col min="2" max="7" width="11.7109375" customWidth="1"/>
    <col min="8" max="8" width="11.7109375" style="29" customWidth="1"/>
    <col min="9" max="9" width="11.7109375" customWidth="1"/>
    <col min="10" max="13" width="11.7109375" style="29" customWidth="1"/>
    <col min="14" max="14" width="9.140625" style="29"/>
  </cols>
  <sheetData>
    <row r="1" spans="1:25" s="29" customFormat="1" x14ac:dyDescent="0.25">
      <c r="A1" s="40"/>
    </row>
    <row r="2" spans="1:25" ht="24.95" customHeight="1" x14ac:dyDescent="0.25">
      <c r="A2" s="191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80"/>
      <c r="M2" s="80"/>
    </row>
    <row r="3" spans="1:25" s="29" customForma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79"/>
      <c r="M3" s="153" t="s">
        <v>66</v>
      </c>
    </row>
    <row r="4" spans="1:25" ht="24.95" customHeight="1" x14ac:dyDescent="0.25">
      <c r="A4" s="195" t="s">
        <v>11</v>
      </c>
      <c r="B4" s="193" t="s">
        <v>73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25" ht="24.95" customHeight="1" x14ac:dyDescent="0.25">
      <c r="A5" s="196"/>
      <c r="B5" s="59">
        <v>2010</v>
      </c>
      <c r="C5" s="59">
        <v>2011</v>
      </c>
      <c r="D5" s="35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0">
        <v>2018</v>
      </c>
      <c r="K5" s="30">
        <v>2019</v>
      </c>
      <c r="L5" s="30">
        <v>2020</v>
      </c>
      <c r="M5" s="30">
        <v>2021</v>
      </c>
    </row>
    <row r="6" spans="1:25" ht="23.25" customHeight="1" x14ac:dyDescent="0.25">
      <c r="A6" s="45" t="s">
        <v>22</v>
      </c>
      <c r="B6" s="87">
        <v>327.80457546700012</v>
      </c>
      <c r="C6" s="87">
        <v>616.41910550759007</v>
      </c>
      <c r="D6" s="87">
        <v>493.36229905834006</v>
      </c>
      <c r="E6" s="87">
        <v>612.23525013685992</v>
      </c>
      <c r="F6" s="87">
        <v>770.06755387660019</v>
      </c>
      <c r="G6" s="87">
        <v>626.69408533919034</v>
      </c>
      <c r="H6" s="87">
        <v>820.75466060784981</v>
      </c>
      <c r="I6" s="87">
        <v>828.31364233576005</v>
      </c>
      <c r="J6" s="87">
        <v>1022.6906405193001</v>
      </c>
      <c r="K6" s="87">
        <v>992.39358410208013</v>
      </c>
      <c r="L6" s="87">
        <v>1623.9769091378801</v>
      </c>
      <c r="M6" s="87">
        <f>M7+M8+M9</f>
        <v>2286.5874088288701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1.95" customHeight="1" x14ac:dyDescent="0.25">
      <c r="A7" s="12" t="s">
        <v>27</v>
      </c>
      <c r="B7" s="88">
        <v>218.28851774785002</v>
      </c>
      <c r="C7" s="88">
        <v>483.39680970218984</v>
      </c>
      <c r="D7" s="88">
        <v>370.98613301253005</v>
      </c>
      <c r="E7" s="88">
        <v>431.21124982910999</v>
      </c>
      <c r="F7" s="88">
        <v>582.06533044306025</v>
      </c>
      <c r="G7" s="88">
        <v>468.18016387066024</v>
      </c>
      <c r="H7" s="88">
        <v>493.71136820132</v>
      </c>
      <c r="I7" s="88">
        <v>525.73550229345994</v>
      </c>
      <c r="J7" s="88">
        <v>776.30362644050001</v>
      </c>
      <c r="K7" s="88">
        <v>700.52206809442998</v>
      </c>
      <c r="L7" s="88">
        <v>1165.0987631879398</v>
      </c>
      <c r="M7" s="88">
        <f>'Tabela 3'!M7-'Tabela 4'!M7</f>
        <v>1475.57630533515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1.95" customHeight="1" x14ac:dyDescent="0.25">
      <c r="A8" s="12" t="s">
        <v>32</v>
      </c>
      <c r="B8" s="88">
        <v>96.446481104970019</v>
      </c>
      <c r="C8" s="88">
        <v>112.76790971304004</v>
      </c>
      <c r="D8" s="88">
        <v>104.60447275383001</v>
      </c>
      <c r="E8" s="88">
        <v>157.95012646722</v>
      </c>
      <c r="F8" s="88">
        <v>151.76274751742994</v>
      </c>
      <c r="G8" s="88">
        <v>110.18681479646006</v>
      </c>
      <c r="H8" s="88">
        <v>266.92407141955994</v>
      </c>
      <c r="I8" s="88">
        <v>235.08654077053998</v>
      </c>
      <c r="J8" s="88">
        <v>174.10332718794001</v>
      </c>
      <c r="K8" s="88">
        <v>209.11191272559</v>
      </c>
      <c r="L8" s="88">
        <v>340.08145000131998</v>
      </c>
      <c r="M8" s="88">
        <f>'Tabela 3'!M8-'Tabela 4'!M8</f>
        <v>681.39962429522006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.95" customHeight="1" x14ac:dyDescent="0.25">
      <c r="A9" s="12" t="s">
        <v>43</v>
      </c>
      <c r="B9" s="88">
        <v>13.069576614180001</v>
      </c>
      <c r="C9" s="88">
        <v>20.254386092359997</v>
      </c>
      <c r="D9" s="88">
        <v>17.771693291979997</v>
      </c>
      <c r="E9" s="88">
        <v>23.073873840529998</v>
      </c>
      <c r="F9" s="88">
        <v>36.239475916110003</v>
      </c>
      <c r="G9" s="88">
        <v>48.327106672070002</v>
      </c>
      <c r="H9" s="88">
        <v>60.119220986969992</v>
      </c>
      <c r="I9" s="88">
        <v>67.491599271759995</v>
      </c>
      <c r="J9" s="88">
        <v>72.283686890860011</v>
      </c>
      <c r="K9" s="88">
        <v>82.759603282060013</v>
      </c>
      <c r="L9" s="88">
        <v>118.79669594862</v>
      </c>
      <c r="M9" s="88">
        <f>'Tabela 3'!M9-'Tabela 4'!M9</f>
        <v>129.61147919850001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1.95" customHeight="1" x14ac:dyDescent="0.25">
      <c r="A10" s="45" t="s">
        <v>23</v>
      </c>
      <c r="B10" s="87">
        <v>9184.1489207519699</v>
      </c>
      <c r="C10" s="87">
        <v>9376.5449594698821</v>
      </c>
      <c r="D10" s="87">
        <v>9705.7738949801715</v>
      </c>
      <c r="E10" s="87">
        <v>9690.3107037116679</v>
      </c>
      <c r="F10" s="87">
        <v>11346.921785286528</v>
      </c>
      <c r="G10" s="87">
        <v>9996.9839476584093</v>
      </c>
      <c r="H10" s="87">
        <v>9662.3572248524979</v>
      </c>
      <c r="I10" s="87">
        <v>8448.7682361439893</v>
      </c>
      <c r="J10" s="87">
        <v>9541.2982904224882</v>
      </c>
      <c r="K10" s="87">
        <v>9453.6080305012583</v>
      </c>
      <c r="L10" s="87">
        <v>10942.47256859319</v>
      </c>
      <c r="M10" s="87">
        <f>M11+M12+M13+M14</f>
        <v>10235.489637778897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1.95" customHeight="1" x14ac:dyDescent="0.25">
      <c r="A11" s="12" t="s">
        <v>39</v>
      </c>
      <c r="B11" s="88">
        <v>34.645098231559999</v>
      </c>
      <c r="C11" s="88">
        <v>24.062227831289999</v>
      </c>
      <c r="D11" s="88">
        <v>23.584525755800001</v>
      </c>
      <c r="E11" s="88">
        <v>26.521533068749999</v>
      </c>
      <c r="F11" s="88">
        <v>21.80611260721</v>
      </c>
      <c r="G11" s="88">
        <v>14.534408686980001</v>
      </c>
      <c r="H11" s="88">
        <v>24.041809234830005</v>
      </c>
      <c r="I11" s="88">
        <v>8.8719546335100006</v>
      </c>
      <c r="J11" s="88">
        <v>20.927206530330004</v>
      </c>
      <c r="K11" s="88">
        <v>23.946345894809998</v>
      </c>
      <c r="L11" s="88">
        <v>10.05343894964</v>
      </c>
      <c r="M11" s="88">
        <f>'Tabela 3'!M11-'Tabela 4'!M11</f>
        <v>33.930078931569994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1.95" customHeight="1" x14ac:dyDescent="0.25">
      <c r="A12" s="12" t="s">
        <v>12</v>
      </c>
      <c r="B12" s="88">
        <v>1892.2710096817091</v>
      </c>
      <c r="C12" s="88">
        <v>2196.7355346518902</v>
      </c>
      <c r="D12" s="88">
        <v>2183.8142250622686</v>
      </c>
      <c r="E12" s="88">
        <v>2035.1894924010189</v>
      </c>
      <c r="F12" s="88">
        <v>3078.7544916226188</v>
      </c>
      <c r="G12" s="88">
        <v>2556.2278826236898</v>
      </c>
      <c r="H12" s="88">
        <v>2279.6236861385805</v>
      </c>
      <c r="I12" s="88">
        <v>2045.9968901119901</v>
      </c>
      <c r="J12" s="88">
        <v>2835.1860215500592</v>
      </c>
      <c r="K12" s="88">
        <v>2205.39030757104</v>
      </c>
      <c r="L12" s="88">
        <v>2452.6406921838798</v>
      </c>
      <c r="M12" s="88">
        <f>'Tabela 3'!M12-'Tabela 4'!M12</f>
        <v>2936.2656865348199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5.1" customHeight="1" x14ac:dyDescent="0.25">
      <c r="A13" s="12" t="s">
        <v>13</v>
      </c>
      <c r="B13" s="88">
        <v>1393.5228618314</v>
      </c>
      <c r="C13" s="88">
        <v>1121.6580997192998</v>
      </c>
      <c r="D13" s="88">
        <v>1216.8780917688</v>
      </c>
      <c r="E13" s="88">
        <v>1290.3972811968001</v>
      </c>
      <c r="F13" s="88">
        <v>1571.4243520562</v>
      </c>
      <c r="G13" s="88">
        <v>1938.5059105362598</v>
      </c>
      <c r="H13" s="88">
        <v>1676.6061398048496</v>
      </c>
      <c r="I13" s="88">
        <v>1879.2972564868994</v>
      </c>
      <c r="J13" s="88">
        <v>1814.3166300557498</v>
      </c>
      <c r="K13" s="88">
        <v>2324.5287581172206</v>
      </c>
      <c r="L13" s="88">
        <v>2362.7038167687901</v>
      </c>
      <c r="M13" s="88">
        <f>'Tabela 3'!M13-'Tabela 4'!M13</f>
        <v>2012.2460385853301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1.95" customHeight="1" x14ac:dyDescent="0.25">
      <c r="A14" s="12" t="s">
        <v>14</v>
      </c>
      <c r="B14" s="88">
        <v>5863.7099510072994</v>
      </c>
      <c r="C14" s="88">
        <v>6034.0890972673997</v>
      </c>
      <c r="D14" s="88">
        <v>6281.4970523932998</v>
      </c>
      <c r="E14" s="88">
        <v>6338.2023970451</v>
      </c>
      <c r="F14" s="88">
        <v>6674.9368290004995</v>
      </c>
      <c r="G14" s="88">
        <v>5487.7157458114807</v>
      </c>
      <c r="H14" s="88">
        <v>5682.0855896742405</v>
      </c>
      <c r="I14" s="88">
        <v>4514.6021349115899</v>
      </c>
      <c r="J14" s="88">
        <v>4870.8684322863501</v>
      </c>
      <c r="K14" s="88">
        <v>4899.7426189181888</v>
      </c>
      <c r="L14" s="88">
        <v>6117.0746206908798</v>
      </c>
      <c r="M14" s="88">
        <f>'Tabela 3'!M14-'Tabela 4'!M14</f>
        <v>5253.0478337271788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.95" customHeight="1" x14ac:dyDescent="0.25">
      <c r="A15" s="45" t="s">
        <v>24</v>
      </c>
      <c r="B15" s="87">
        <v>112108.26939847805</v>
      </c>
      <c r="C15" s="87">
        <v>121637.96590154071</v>
      </c>
      <c r="D15" s="87">
        <v>128062.68650449556</v>
      </c>
      <c r="E15" s="87">
        <v>140500.38951209688</v>
      </c>
      <c r="F15" s="87">
        <v>159084.77668048296</v>
      </c>
      <c r="G15" s="87">
        <v>175670.37328534416</v>
      </c>
      <c r="H15" s="87">
        <v>195911.31354924693</v>
      </c>
      <c r="I15" s="87">
        <v>206324.70581180908</v>
      </c>
      <c r="J15" s="87">
        <v>215560.92839226834</v>
      </c>
      <c r="K15" s="87">
        <v>232481.10221482435</v>
      </c>
      <c r="L15" s="87">
        <v>227814.65675040547</v>
      </c>
      <c r="M15" s="87">
        <f>M16+M17+M18+M19+M20+M21+M22+M23+M24+M25+M26</f>
        <v>244505.93998657839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1.95" customHeight="1" x14ac:dyDescent="0.25">
      <c r="A16" s="12" t="s">
        <v>44</v>
      </c>
      <c r="B16" s="88">
        <v>8995.6408211449016</v>
      </c>
      <c r="C16" s="88">
        <v>9596.7981011798001</v>
      </c>
      <c r="D16" s="88">
        <v>12125.559820697401</v>
      </c>
      <c r="E16" s="88">
        <v>11587.5374380717</v>
      </c>
      <c r="F16" s="88">
        <v>12795.827539112499</v>
      </c>
      <c r="G16" s="88">
        <v>12592.061910037512</v>
      </c>
      <c r="H16" s="88">
        <v>12613.123156236441</v>
      </c>
      <c r="I16" s="88">
        <v>12197.968543599</v>
      </c>
      <c r="J16" s="88">
        <v>12636.429645325494</v>
      </c>
      <c r="K16" s="88">
        <v>15612.104653171449</v>
      </c>
      <c r="L16" s="88">
        <v>13053.031154952749</v>
      </c>
      <c r="M16" s="88">
        <f>'Tabela 3'!M16-'Tabela 4'!M16</f>
        <v>15556.724395288709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6" ht="21.95" customHeight="1" x14ac:dyDescent="0.25">
      <c r="A17" s="12" t="s">
        <v>15</v>
      </c>
      <c r="B17" s="88">
        <v>3344.7524631379001</v>
      </c>
      <c r="C17" s="88">
        <v>3693.7302571078003</v>
      </c>
      <c r="D17" s="88">
        <v>3914.6038624666999</v>
      </c>
      <c r="E17" s="88">
        <v>3946.3586248279007</v>
      </c>
      <c r="F17" s="88">
        <v>3993.5490700405007</v>
      </c>
      <c r="G17" s="88">
        <v>4303.6663355230585</v>
      </c>
      <c r="H17" s="88">
        <v>5332.1589935069596</v>
      </c>
      <c r="I17" s="88">
        <v>5490.6627298503709</v>
      </c>
      <c r="J17" s="88">
        <v>5874.1599958673187</v>
      </c>
      <c r="K17" s="88">
        <v>5855.4367362084304</v>
      </c>
      <c r="L17" s="88">
        <v>4661.63357656274</v>
      </c>
      <c r="M17" s="88">
        <f>'Tabela 3'!M17-'Tabela 4'!M17</f>
        <v>6149.0194847703006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ht="21.95" customHeight="1" x14ac:dyDescent="0.25">
      <c r="A18" s="12" t="s">
        <v>45</v>
      </c>
      <c r="B18" s="88">
        <v>2380.7962416317996</v>
      </c>
      <c r="C18" s="88">
        <v>2474.7117607700993</v>
      </c>
      <c r="D18" s="88">
        <v>2375.6483765445996</v>
      </c>
      <c r="E18" s="88">
        <v>3077.8427699628996</v>
      </c>
      <c r="F18" s="88">
        <v>3461.3809428441</v>
      </c>
      <c r="G18" s="88">
        <v>3405.2955087390205</v>
      </c>
      <c r="H18" s="88">
        <v>3257.5418667753702</v>
      </c>
      <c r="I18" s="88">
        <v>3801.4505549442401</v>
      </c>
      <c r="J18" s="88">
        <v>4073.1818475641999</v>
      </c>
      <c r="K18" s="88">
        <v>4682.6966371595299</v>
      </c>
      <c r="L18" s="88">
        <v>3643.5192451488706</v>
      </c>
      <c r="M18" s="88">
        <f>'Tabela 3'!M18-'Tabela 4'!M18</f>
        <v>3065.1597159580701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6" ht="21.95" customHeight="1" x14ac:dyDescent="0.25">
      <c r="A19" s="12" t="s">
        <v>46</v>
      </c>
      <c r="B19" s="88">
        <v>4993.9405741971004</v>
      </c>
      <c r="C19" s="88">
        <v>4881.9466245517997</v>
      </c>
      <c r="D19" s="88">
        <v>5109.4743526702996</v>
      </c>
      <c r="E19" s="88">
        <v>6338.5477644540997</v>
      </c>
      <c r="F19" s="88">
        <v>5521.1590652423993</v>
      </c>
      <c r="G19" s="88">
        <v>6273.5872763067209</v>
      </c>
      <c r="H19" s="88">
        <v>6464.9677618291789</v>
      </c>
      <c r="I19" s="88">
        <v>6337.84750867003</v>
      </c>
      <c r="J19" s="88">
        <v>6989.2179634910108</v>
      </c>
      <c r="K19" s="88">
        <v>7677.756786260069</v>
      </c>
      <c r="L19" s="88">
        <v>7656.0942062574786</v>
      </c>
      <c r="M19" s="88">
        <f>'Tabela 3'!M19-'Tabela 4'!M19</f>
        <v>7452.4077747679512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6" ht="21.95" customHeight="1" x14ac:dyDescent="0.25">
      <c r="A20" s="12" t="s">
        <v>16</v>
      </c>
      <c r="B20" s="88">
        <v>16620.006554349398</v>
      </c>
      <c r="C20" s="88">
        <v>17629.216931121999</v>
      </c>
      <c r="D20" s="88">
        <v>17769.739784859998</v>
      </c>
      <c r="E20" s="88">
        <v>18299.664486414003</v>
      </c>
      <c r="F20" s="88">
        <v>22938.821514169002</v>
      </c>
      <c r="G20" s="88">
        <v>26621.018874834295</v>
      </c>
      <c r="H20" s="88">
        <v>33433.177357561603</v>
      </c>
      <c r="I20" s="88">
        <v>36185.571041420022</v>
      </c>
      <c r="J20" s="88">
        <v>36158.274371117659</v>
      </c>
      <c r="K20" s="88">
        <v>40274.458244790789</v>
      </c>
      <c r="L20" s="88">
        <v>38012.56208510961</v>
      </c>
      <c r="M20" s="88">
        <f>'Tabela 3'!M20-'Tabela 4'!M20</f>
        <v>39803.943884964741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6" ht="21.95" customHeight="1" x14ac:dyDescent="0.25">
      <c r="A21" s="12" t="s">
        <v>17</v>
      </c>
      <c r="B21" s="88">
        <v>7870.1839628057705</v>
      </c>
      <c r="C21" s="88">
        <v>9290.7895026532606</v>
      </c>
      <c r="D21" s="88">
        <v>9955.1152374439498</v>
      </c>
      <c r="E21" s="88">
        <v>11040.246073727601</v>
      </c>
      <c r="F21" s="88">
        <v>13167.8539563867</v>
      </c>
      <c r="G21" s="88">
        <v>14519.469788676251</v>
      </c>
      <c r="H21" s="88">
        <v>14203.059547182729</v>
      </c>
      <c r="I21" s="88">
        <v>15828.699955466511</v>
      </c>
      <c r="J21" s="88">
        <v>16768.840773266191</v>
      </c>
      <c r="K21" s="88">
        <v>16665.407235415973</v>
      </c>
      <c r="L21" s="88">
        <v>18464.288548774512</v>
      </c>
      <c r="M21" s="88">
        <f>'Tabela 3'!M21-'Tabela 4'!M21</f>
        <v>21812.589533052982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6" ht="35.1" customHeight="1" x14ac:dyDescent="0.25">
      <c r="A22" s="12" t="s">
        <v>18</v>
      </c>
      <c r="B22" s="88">
        <v>8071.5908694635</v>
      </c>
      <c r="C22" s="88">
        <v>8120.4167962731999</v>
      </c>
      <c r="D22" s="88">
        <v>9233.0268324542994</v>
      </c>
      <c r="E22" s="88">
        <v>10753.155193549999</v>
      </c>
      <c r="F22" s="88">
        <v>13752.6594146223</v>
      </c>
      <c r="G22" s="88">
        <v>13188.176751286221</v>
      </c>
      <c r="H22" s="88">
        <v>14901.934114346797</v>
      </c>
      <c r="I22" s="88">
        <v>14093.353597435862</v>
      </c>
      <c r="J22" s="88">
        <v>14343.562573798881</v>
      </c>
      <c r="K22" s="88">
        <v>16288.06030568156</v>
      </c>
      <c r="L22" s="88">
        <v>13864.41139098822</v>
      </c>
      <c r="M22" s="88">
        <f>'Tabela 3'!M22-'Tabela 4'!M22</f>
        <v>18770.788944669766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6" ht="35.1" customHeight="1" x14ac:dyDescent="0.25">
      <c r="A23" s="12" t="s">
        <v>47</v>
      </c>
      <c r="B23" s="88">
        <v>53848.708424331002</v>
      </c>
      <c r="C23" s="88">
        <v>59471.619648831002</v>
      </c>
      <c r="D23" s="88">
        <v>60179.416256792996</v>
      </c>
      <c r="E23" s="88">
        <v>66783.401569694004</v>
      </c>
      <c r="F23" s="88">
        <v>73725.855841192999</v>
      </c>
      <c r="G23" s="88">
        <v>83294.594587276995</v>
      </c>
      <c r="H23" s="88">
        <v>92051.447719582007</v>
      </c>
      <c r="I23" s="88">
        <v>98002.586380139604</v>
      </c>
      <c r="J23" s="88">
        <v>101792.84145418972</v>
      </c>
      <c r="K23" s="88">
        <v>107219.2487268468</v>
      </c>
      <c r="L23" s="88">
        <v>111267.00138052448</v>
      </c>
      <c r="M23" s="88">
        <f>'Tabela 3'!M23-'Tabela 4'!M23</f>
        <v>116809.1976634648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6" ht="21.95" customHeight="1" x14ac:dyDescent="0.25">
      <c r="A24" s="46" t="s">
        <v>42</v>
      </c>
      <c r="B24" s="88">
        <v>2958.7608325966994</v>
      </c>
      <c r="C24" s="88">
        <v>3253.2358864893004</v>
      </c>
      <c r="D24" s="88">
        <v>3737.7517177540003</v>
      </c>
      <c r="E24" s="88">
        <v>4366.2331735484004</v>
      </c>
      <c r="F24" s="88">
        <v>5357.0309765313996</v>
      </c>
      <c r="G24" s="88">
        <v>7269.4887917585893</v>
      </c>
      <c r="H24" s="88">
        <v>9026.7724272470696</v>
      </c>
      <c r="I24" s="88">
        <v>9612.2116606877717</v>
      </c>
      <c r="J24" s="88">
        <v>11347.74032511857</v>
      </c>
      <c r="K24" s="88">
        <v>12382.144496465957</v>
      </c>
      <c r="L24" s="88">
        <v>11803.812558090012</v>
      </c>
      <c r="M24" s="88">
        <f>'Tabela 3'!M24-'Tabela 4'!M24</f>
        <v>9057.9840006600098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ht="35.1" customHeight="1" x14ac:dyDescent="0.25">
      <c r="A25" s="12" t="s">
        <v>19</v>
      </c>
      <c r="B25" s="88">
        <v>2225.7881928737615</v>
      </c>
      <c r="C25" s="88">
        <v>2344.2796089644894</v>
      </c>
      <c r="D25" s="88">
        <v>2690.2903569992513</v>
      </c>
      <c r="E25" s="88">
        <v>3235.5289035230198</v>
      </c>
      <c r="F25" s="88">
        <v>3147.9689570705791</v>
      </c>
      <c r="G25" s="88">
        <v>2885.6548611238009</v>
      </c>
      <c r="H25" s="88">
        <v>2970.1132165942008</v>
      </c>
      <c r="I25" s="88">
        <v>3210.2144457555601</v>
      </c>
      <c r="J25" s="88">
        <v>3758.579920657241</v>
      </c>
      <c r="K25" s="88">
        <v>4065.7883928238002</v>
      </c>
      <c r="L25" s="88">
        <v>3995.4419357403899</v>
      </c>
      <c r="M25" s="88">
        <f>'Tabela 3'!M25-'Tabela 4'!M25</f>
        <v>4523.3057172949693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21.95" customHeight="1" x14ac:dyDescent="0.25">
      <c r="A26" s="12" t="s">
        <v>20</v>
      </c>
      <c r="B26" s="88">
        <v>798.10046194626</v>
      </c>
      <c r="C26" s="88">
        <v>881.22078359796001</v>
      </c>
      <c r="D26" s="88">
        <v>972.05990581205003</v>
      </c>
      <c r="E26" s="88">
        <v>1071.8735143233</v>
      </c>
      <c r="F26" s="88">
        <v>1222.6694032705</v>
      </c>
      <c r="G26" s="88">
        <v>1317.3585997816999</v>
      </c>
      <c r="H26" s="88">
        <v>1657.0173883846001</v>
      </c>
      <c r="I26" s="88">
        <v>1564.13939384009</v>
      </c>
      <c r="J26" s="88">
        <v>1818.0995218721</v>
      </c>
      <c r="K26" s="88">
        <v>1758</v>
      </c>
      <c r="L26" s="88">
        <v>1392.8606682564098</v>
      </c>
      <c r="M26" s="88">
        <f>'Tabela 3'!M26</f>
        <v>1504.8188716861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21.95" customHeight="1" x14ac:dyDescent="0.25">
      <c r="A27" s="47" t="s">
        <v>49</v>
      </c>
      <c r="B27" s="108">
        <v>121620.22289469701</v>
      </c>
      <c r="C27" s="108">
        <v>131630.92996651819</v>
      </c>
      <c r="D27" s="108">
        <v>138261.82269853409</v>
      </c>
      <c r="E27" s="108">
        <v>150802.9354659454</v>
      </c>
      <c r="F27" s="108">
        <v>171201.76601964608</v>
      </c>
      <c r="G27" s="108">
        <v>186294.05131834</v>
      </c>
      <c r="H27" s="108">
        <f>H15+H10+H6</f>
        <v>206394.42543470726</v>
      </c>
      <c r="I27" s="108">
        <v>215601.78769028882</v>
      </c>
      <c r="J27" s="108">
        <v>226124.9173232101</v>
      </c>
      <c r="K27" s="108">
        <v>242927.10382942768</v>
      </c>
      <c r="L27" s="108">
        <v>240381.10622813654</v>
      </c>
      <c r="M27" s="108">
        <f>M15+M10+M6</f>
        <v>257028.01703318616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6" ht="21.95" customHeight="1" x14ac:dyDescent="0.25">
      <c r="A28" s="48" t="s">
        <v>21</v>
      </c>
      <c r="B28" s="109">
        <v>22553.87870008207</v>
      </c>
      <c r="C28" s="109">
        <v>22938.023988329671</v>
      </c>
      <c r="D28" s="109">
        <v>25839.513776082902</v>
      </c>
      <c r="E28" s="109">
        <v>25103.790066208381</v>
      </c>
      <c r="F28" s="109">
        <v>26230.292507656632</v>
      </c>
      <c r="G28" s="109">
        <v>29318.811520062001</v>
      </c>
      <c r="H28" s="109">
        <f>[10]IMPOSTOS!$F$13</f>
        <v>29145.619375958369</v>
      </c>
      <c r="I28" s="109">
        <v>29120.461647010059</v>
      </c>
      <c r="J28" s="109">
        <v>28692.287369186961</v>
      </c>
      <c r="K28" s="109">
        <v>30686.607647118621</v>
      </c>
      <c r="L28" s="109">
        <v>25466.227774563391</v>
      </c>
      <c r="M28" s="109">
        <v>29915.404018673678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6" ht="21.95" customHeight="1" x14ac:dyDescent="0.25">
      <c r="A29" s="49" t="s">
        <v>10</v>
      </c>
      <c r="B29" s="110">
        <v>144174.10159477909</v>
      </c>
      <c r="C29" s="110">
        <v>154568.95395484785</v>
      </c>
      <c r="D29" s="110">
        <v>164101.33647461698</v>
      </c>
      <c r="E29" s="110">
        <v>175906.72553215377</v>
      </c>
      <c r="F29" s="110">
        <v>197432.0585273027</v>
      </c>
      <c r="G29" s="110">
        <v>215612.8628384</v>
      </c>
      <c r="H29" s="110">
        <f>H27+H28</f>
        <v>235540.04481066563</v>
      </c>
      <c r="I29" s="110">
        <v>244722.24933729888</v>
      </c>
      <c r="J29" s="110">
        <v>254817.20469239706</v>
      </c>
      <c r="K29" s="110">
        <v>273613.7114765463</v>
      </c>
      <c r="L29" s="110">
        <v>265847.33400269994</v>
      </c>
      <c r="M29" s="110">
        <v>286943.78202660411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 x14ac:dyDescent="0.25">
      <c r="A30" s="192" t="s">
        <v>77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3"/>
    </row>
    <row r="31" spans="1:26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3"/>
      <c r="M31" s="3"/>
      <c r="N31" s="3"/>
    </row>
    <row r="32" spans="1:26" x14ac:dyDescent="0.25">
      <c r="A32" s="50"/>
      <c r="B32" s="29"/>
      <c r="C32" s="29"/>
      <c r="D32" s="29"/>
      <c r="E32" s="29"/>
      <c r="F32" s="29"/>
      <c r="G32" s="29"/>
      <c r="I32" s="29"/>
    </row>
    <row r="33" spans="1:9" x14ac:dyDescent="0.25">
      <c r="A33" s="50"/>
      <c r="B33" s="29"/>
      <c r="C33" s="29"/>
      <c r="D33" s="29"/>
      <c r="E33" s="29"/>
      <c r="F33" s="29"/>
      <c r="G33" s="29"/>
      <c r="I33" s="29"/>
    </row>
    <row r="34" spans="1:9" x14ac:dyDescent="0.25">
      <c r="B34" s="29"/>
      <c r="C34" s="29"/>
      <c r="D34" s="29"/>
      <c r="E34" s="29"/>
      <c r="F34" s="29"/>
      <c r="G34" s="29"/>
      <c r="I34" s="29"/>
    </row>
    <row r="35" spans="1:9" x14ac:dyDescent="0.25">
      <c r="C35" s="29"/>
      <c r="D35" s="29"/>
      <c r="E35" s="29"/>
      <c r="F35" s="29"/>
      <c r="G35" s="29"/>
      <c r="I35" s="29"/>
    </row>
  </sheetData>
  <mergeCells count="5">
    <mergeCell ref="A3:J3"/>
    <mergeCell ref="A2:K2"/>
    <mergeCell ref="A30:M30"/>
    <mergeCell ref="B4:M4"/>
    <mergeCell ref="A4:A5"/>
  </mergeCells>
  <hyperlinks>
    <hyperlink ref="M3" location="Índice!A1" display="Índice!A1" xr:uid="{02B93875-1C6A-4C64-9C9A-4CBBF87E77BB}"/>
  </hyperlinks>
  <pageMargins left="0.511811024" right="0.511811024" top="0.78740157499999996" bottom="0.78740157499999996" header="0.31496062000000002" footer="0.31496062000000002"/>
  <pageSetup paperSize="9" scale="64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W35"/>
  <sheetViews>
    <sheetView showGridLines="0" zoomScale="85" zoomScaleNormal="85" workbookViewId="0">
      <selection activeCell="O10" sqref="O10"/>
    </sheetView>
  </sheetViews>
  <sheetFormatPr defaultRowHeight="15" x14ac:dyDescent="0.25"/>
  <cols>
    <col min="1" max="1" width="62.7109375" customWidth="1"/>
    <col min="2" max="6" width="11.7109375" customWidth="1"/>
    <col min="7" max="7" width="11.7109375" style="29" customWidth="1"/>
    <col min="8" max="8" width="11.7109375" style="34" customWidth="1"/>
    <col min="9" max="12" width="11.7109375" customWidth="1"/>
  </cols>
  <sheetData>
    <row r="1" spans="1:23" s="29" customForma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23" ht="42" customHeight="1" x14ac:dyDescent="0.25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23" s="29" customFormat="1" x14ac:dyDescent="0.25">
      <c r="A3" s="197"/>
      <c r="B3" s="198"/>
      <c r="C3" s="198"/>
      <c r="D3" s="198"/>
      <c r="E3" s="198"/>
      <c r="F3" s="198"/>
      <c r="G3" s="198"/>
      <c r="H3" s="198"/>
      <c r="I3" s="198"/>
      <c r="J3" s="79"/>
      <c r="L3" s="153" t="s">
        <v>69</v>
      </c>
    </row>
    <row r="4" spans="1:23" ht="24.95" customHeight="1" x14ac:dyDescent="0.25">
      <c r="A4" s="186" t="s">
        <v>11</v>
      </c>
      <c r="B4" s="193" t="s">
        <v>74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23" ht="24.95" customHeight="1" x14ac:dyDescent="0.25">
      <c r="A5" s="187"/>
      <c r="B5" s="35">
        <v>2011</v>
      </c>
      <c r="C5" s="35">
        <v>2012</v>
      </c>
      <c r="D5" s="35">
        <v>2013</v>
      </c>
      <c r="E5" s="35">
        <v>2014</v>
      </c>
      <c r="F5" s="35">
        <v>2015</v>
      </c>
      <c r="G5" s="85">
        <v>2016</v>
      </c>
      <c r="H5" s="85">
        <v>2017</v>
      </c>
      <c r="I5" s="35">
        <v>2018</v>
      </c>
      <c r="J5" s="35">
        <v>2019</v>
      </c>
      <c r="K5" s="35">
        <v>2020</v>
      </c>
      <c r="L5" s="59">
        <v>2021</v>
      </c>
    </row>
    <row r="6" spans="1:23" ht="21.95" customHeight="1" x14ac:dyDescent="0.25">
      <c r="A6" s="2" t="s">
        <v>22</v>
      </c>
      <c r="B6" s="111">
        <v>37.737856684628127</v>
      </c>
      <c r="C6" s="112">
        <v>-21.487005972167939</v>
      </c>
      <c r="D6" s="112">
        <v>5.7141581495501415</v>
      </c>
      <c r="E6" s="112">
        <v>42.549576281646061</v>
      </c>
      <c r="F6" s="112">
        <v>-28.783579427808082</v>
      </c>
      <c r="G6" s="112">
        <v>-3.0347382647590515</v>
      </c>
      <c r="H6" s="112">
        <v>20.296280103406161</v>
      </c>
      <c r="I6" s="112">
        <v>-6.939233252200971</v>
      </c>
      <c r="J6" s="112">
        <f>[8]Agropecuária!$C$52</f>
        <v>1.1557486414697227</v>
      </c>
      <c r="K6" s="112">
        <v>19.822154882769325</v>
      </c>
      <c r="L6" s="112">
        <v>-6.4292549870642812</v>
      </c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23" ht="21.95" customHeight="1" x14ac:dyDescent="0.25">
      <c r="A7" s="12" t="s">
        <v>27</v>
      </c>
      <c r="B7" s="113">
        <v>48.119496176520556</v>
      </c>
      <c r="C7" s="113">
        <v>-23.156069892788722</v>
      </c>
      <c r="D7" s="113">
        <v>-3.3344781146609992</v>
      </c>
      <c r="E7" s="113">
        <v>53.319573907558727</v>
      </c>
      <c r="F7" s="113">
        <v>-37.133195418058605</v>
      </c>
      <c r="G7" s="113">
        <v>-7.0561100127997767</v>
      </c>
      <c r="H7" s="113">
        <v>25.884439634308642</v>
      </c>
      <c r="I7" s="113">
        <v>-4.4586975359684811</v>
      </c>
      <c r="J7" s="113">
        <v>1.6444108084761488</v>
      </c>
      <c r="K7" s="113">
        <v>11.778342151220844</v>
      </c>
      <c r="L7" s="113">
        <f>[7]agricultura!$C$57</f>
        <v>-10.97429434366285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21.95" customHeight="1" x14ac:dyDescent="0.25">
      <c r="A8" s="14" t="s">
        <v>32</v>
      </c>
      <c r="B8" s="114">
        <v>14.35987020496523</v>
      </c>
      <c r="C8" s="114">
        <v>-18.397510358614888</v>
      </c>
      <c r="D8" s="114">
        <v>19.537623458966014</v>
      </c>
      <c r="E8" s="114">
        <v>9.3235266126654448</v>
      </c>
      <c r="F8" s="113">
        <v>-12.749364210856672</v>
      </c>
      <c r="G8" s="113">
        <v>14.294625504843971</v>
      </c>
      <c r="H8" s="113">
        <v>2.7934536847707969</v>
      </c>
      <c r="I8" s="113">
        <v>-15.552286586885577</v>
      </c>
      <c r="J8" s="113">
        <v>0.26802527836604639</v>
      </c>
      <c r="K8" s="113">
        <v>48.200934287482781</v>
      </c>
      <c r="L8" s="113">
        <f>[7]pecuária!$C$57</f>
        <v>2.9582495183494872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1:23" ht="21.95" customHeight="1" x14ac:dyDescent="0.25">
      <c r="A9" s="14" t="s">
        <v>43</v>
      </c>
      <c r="B9" s="114">
        <v>36.860386393643353</v>
      </c>
      <c r="C9" s="114">
        <v>1.146324404705501</v>
      </c>
      <c r="D9" s="114">
        <v>113.24033728053293</v>
      </c>
      <c r="E9" s="114">
        <v>68.722667738638265</v>
      </c>
      <c r="F9" s="114">
        <v>38.177251916575457</v>
      </c>
      <c r="G9" s="114">
        <v>-3.5880698022878965</v>
      </c>
      <c r="H9" s="114">
        <v>52.116183453409604</v>
      </c>
      <c r="I9" s="114">
        <v>3.7392397869521865</v>
      </c>
      <c r="J9" s="113">
        <v>-1.9541455944448005</v>
      </c>
      <c r="K9" s="113">
        <v>16.203571658682559</v>
      </c>
      <c r="L9" s="113">
        <f>'[7]produção Florestal'!$C$57</f>
        <v>11.272445991454006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</row>
    <row r="10" spans="1:23" ht="21.95" customHeight="1" x14ac:dyDescent="0.25">
      <c r="A10" s="2" t="s">
        <v>23</v>
      </c>
      <c r="B10" s="111">
        <v>8.8798817264368104</v>
      </c>
      <c r="C10" s="112">
        <v>1.6579651480391533</v>
      </c>
      <c r="D10" s="112">
        <v>3.9038036441336965</v>
      </c>
      <c r="E10" s="112">
        <v>-6.8399810828532415</v>
      </c>
      <c r="F10" s="112">
        <v>-7.4977960919088034</v>
      </c>
      <c r="G10" s="112">
        <v>-4.6808223263131161</v>
      </c>
      <c r="H10" s="112">
        <v>-8.5026530586431175</v>
      </c>
      <c r="I10" s="112">
        <v>2.6807441061938553</v>
      </c>
      <c r="J10" s="112">
        <f>'[3]Tabela 5'!$R$7</f>
        <v>4.1189687820404552</v>
      </c>
      <c r="K10" s="112">
        <v>-0.81623836108611902</v>
      </c>
      <c r="L10" s="112">
        <f>[7]Indústria!$C$57</f>
        <v>11.463106350939324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1:23" ht="21.95" customHeight="1" x14ac:dyDescent="0.25">
      <c r="A11" s="14" t="s">
        <v>39</v>
      </c>
      <c r="B11" s="114">
        <v>-5.6912276266656736</v>
      </c>
      <c r="C11" s="114">
        <v>11.212346053974498</v>
      </c>
      <c r="D11" s="114">
        <v>-17.603902819453442</v>
      </c>
      <c r="E11" s="114">
        <v>-7.2916334242330567</v>
      </c>
      <c r="F11" s="114">
        <v>-21.351457263182994</v>
      </c>
      <c r="G11" s="114">
        <v>-12.501431946713371</v>
      </c>
      <c r="H11" s="114">
        <v>-13.761712116435865</v>
      </c>
      <c r="I11" s="114">
        <v>36.584270851212523</v>
      </c>
      <c r="J11" s="113">
        <f>'[3]Tabela 5'!$R$8</f>
        <v>0.81942273461805826</v>
      </c>
      <c r="K11" s="113">
        <v>-8.1262039497297494</v>
      </c>
      <c r="L11" s="113">
        <f>'[7]Indústria Extrativa'!$C$57</f>
        <v>166.01653580357851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ht="21.95" customHeight="1" x14ac:dyDescent="0.25">
      <c r="A12" s="14" t="s">
        <v>12</v>
      </c>
      <c r="B12" s="114">
        <v>8.3736401517673809</v>
      </c>
      <c r="C12" s="114">
        <v>0.22490222467372867</v>
      </c>
      <c r="D12" s="114">
        <v>7.8138178572311423</v>
      </c>
      <c r="E12" s="114">
        <v>-5.0944224862193526</v>
      </c>
      <c r="F12" s="114">
        <v>-3.1620141019403136</v>
      </c>
      <c r="G12" s="114">
        <v>-6.2519064343679815</v>
      </c>
      <c r="H12" s="114">
        <v>-7.9705674715522035</v>
      </c>
      <c r="I12" s="114">
        <v>4.0578103725473325</v>
      </c>
      <c r="J12" s="113">
        <f>'[3]Tabela 5'!$R$9</f>
        <v>4.7659331576284325</v>
      </c>
      <c r="K12" s="113">
        <v>-1.225497426967348</v>
      </c>
      <c r="L12" s="113">
        <f>[7]Transformação!$C$57</f>
        <v>8.2159038931692852</v>
      </c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pans="1:23" ht="33" customHeight="1" x14ac:dyDescent="0.25">
      <c r="A13" s="12" t="s">
        <v>13</v>
      </c>
      <c r="B13" s="114">
        <v>-2.5685969685533494</v>
      </c>
      <c r="C13" s="114">
        <v>3.8447708062228081</v>
      </c>
      <c r="D13" s="114">
        <v>9.7778996546600716</v>
      </c>
      <c r="E13" s="114">
        <v>-5.3908001106278132</v>
      </c>
      <c r="F13" s="114">
        <v>0.78809751743285084</v>
      </c>
      <c r="G13" s="114">
        <v>5.2209460551255749</v>
      </c>
      <c r="H13" s="114">
        <v>-8.6351075207671713</v>
      </c>
      <c r="I13" s="114">
        <v>3.1959209980472414</v>
      </c>
      <c r="J13" s="113">
        <f>'[3]Tabela 5'!$R$10</f>
        <v>2.5860862158987308</v>
      </c>
      <c r="K13" s="113">
        <v>1.9824458973273673</v>
      </c>
      <c r="L13" s="113">
        <f>'[7]Eletricidade '!$C$57</f>
        <v>-1.8654104905876712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pans="1:23" ht="21.95" customHeight="1" x14ac:dyDescent="0.25">
      <c r="A14" s="14" t="s">
        <v>14</v>
      </c>
      <c r="B14" s="114">
        <v>11.85009695036503</v>
      </c>
      <c r="C14" s="114">
        <v>1.7350790703709373</v>
      </c>
      <c r="D14" s="114">
        <v>1.4872532232286018</v>
      </c>
      <c r="E14" s="114">
        <v>-7.6936274086278793</v>
      </c>
      <c r="F14" s="114">
        <v>-11.403056837419278</v>
      </c>
      <c r="G14" s="114">
        <v>-7.4260300394343615</v>
      </c>
      <c r="H14" s="114">
        <v>-8.6547879807027499</v>
      </c>
      <c r="I14" s="114">
        <v>1.7755847484068221</v>
      </c>
      <c r="J14" s="113">
        <f>'[3]Tabela 5'!$R$11</f>
        <v>4.3275394452146454</v>
      </c>
      <c r="K14" s="113">
        <v>-1.9240514696705513</v>
      </c>
      <c r="L14" s="113">
        <f>[7]Construção!$C$57</f>
        <v>17.659166948494853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3" ht="21.95" customHeight="1" x14ac:dyDescent="0.25">
      <c r="A15" s="2" t="s">
        <v>24</v>
      </c>
      <c r="B15" s="111">
        <v>3.0156145016809299</v>
      </c>
      <c r="C15" s="112">
        <v>0.58286549587831527</v>
      </c>
      <c r="D15" s="112">
        <v>3.6784728665464117</v>
      </c>
      <c r="E15" s="112">
        <v>2.3991062382799688</v>
      </c>
      <c r="F15" s="112">
        <v>4.4432684838491276E-2</v>
      </c>
      <c r="G15" s="112">
        <v>0.58780439786290106</v>
      </c>
      <c r="H15" s="112">
        <v>0.74147729807956253</v>
      </c>
      <c r="I15" s="112">
        <v>1.5274218893197133</v>
      </c>
      <c r="J15" s="112">
        <f>'[3]Tabela 5'!$R$12</f>
        <v>1.7606068686228049</v>
      </c>
      <c r="K15" s="112">
        <v>-2.7534420463117715</v>
      </c>
      <c r="L15" s="112">
        <f>[7]serviços!$C$57</f>
        <v>2.3410256556367637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ht="21.95" customHeight="1" x14ac:dyDescent="0.25">
      <c r="A16" s="12" t="s">
        <v>44</v>
      </c>
      <c r="B16" s="114">
        <v>-1.2957889804049438</v>
      </c>
      <c r="C16" s="114">
        <v>0.76033242592474792</v>
      </c>
      <c r="D16" s="114">
        <v>0.69625427421651231</v>
      </c>
      <c r="E16" s="114">
        <v>0.54489568194089344</v>
      </c>
      <c r="F16" s="114">
        <v>-8.4255341316237029</v>
      </c>
      <c r="G16" s="114">
        <v>-9.9453661000340468</v>
      </c>
      <c r="H16" s="114">
        <v>-3.8617400419615255</v>
      </c>
      <c r="I16" s="114">
        <v>-1.287133279104391</v>
      </c>
      <c r="J16" s="113">
        <f>'[3]Tabela 5'!$R$13</f>
        <v>0.97060481581614511</v>
      </c>
      <c r="K16" s="113">
        <v>-5.3990688053685894</v>
      </c>
      <c r="L16" s="113">
        <f>[7]Comércio!$C$57</f>
        <v>-0.85613300691065319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ht="21.95" customHeight="1" x14ac:dyDescent="0.25">
      <c r="A17" s="14" t="s">
        <v>15</v>
      </c>
      <c r="B17" s="114">
        <v>2.0738144249247581</v>
      </c>
      <c r="C17" s="114">
        <v>-1.5123622407132942</v>
      </c>
      <c r="D17" s="114">
        <v>3.1853181828223942</v>
      </c>
      <c r="E17" s="114">
        <v>1.93487129566281</v>
      </c>
      <c r="F17" s="114">
        <v>-1.1063214995528425</v>
      </c>
      <c r="G17" s="114">
        <v>-7.3327871152729092</v>
      </c>
      <c r="H17" s="114">
        <v>-2.795622163346656</v>
      </c>
      <c r="I17" s="114">
        <v>2.6159360057095293</v>
      </c>
      <c r="J17" s="113">
        <f>'[3]Tabela 5'!$R$14</f>
        <v>-2.3138037958482793</v>
      </c>
      <c r="K17" s="113">
        <v>-22.796859839344098</v>
      </c>
      <c r="L17" s="113">
        <f>[7]Transporte!$C$57</f>
        <v>7.0700211888460984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</row>
    <row r="18" spans="1:23" ht="21.95" customHeight="1" x14ac:dyDescent="0.25">
      <c r="A18" s="14" t="s">
        <v>45</v>
      </c>
      <c r="B18" s="114">
        <v>8.1499696471276408</v>
      </c>
      <c r="C18" s="114">
        <v>2.2636323875927733</v>
      </c>
      <c r="D18" s="114">
        <v>-0.49732593153767324</v>
      </c>
      <c r="E18" s="114">
        <v>0.68355612054589177</v>
      </c>
      <c r="F18" s="114">
        <v>-7.6340679940666512</v>
      </c>
      <c r="G18" s="114">
        <v>-3.4821439909671348</v>
      </c>
      <c r="H18" s="114">
        <v>5.0858332891007496</v>
      </c>
      <c r="I18" s="114">
        <v>2.4063858122703286</v>
      </c>
      <c r="J18" s="113">
        <f>'[3]Tabela 5'!$R$15</f>
        <v>7.1032517449904908</v>
      </c>
      <c r="K18" s="113">
        <v>-31.124489341113105</v>
      </c>
      <c r="L18" s="113">
        <f>[7]Alojamento!$C$57</f>
        <v>5.3825680736434789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:23" ht="21.95" customHeight="1" x14ac:dyDescent="0.25">
      <c r="A19" s="14" t="s">
        <v>46</v>
      </c>
      <c r="B19" s="114">
        <v>-2.2962602915692187</v>
      </c>
      <c r="C19" s="114">
        <v>6.2748566488588953</v>
      </c>
      <c r="D19" s="114">
        <v>1.9820910587675211</v>
      </c>
      <c r="E19" s="114">
        <v>0.36633046013621051</v>
      </c>
      <c r="F19" s="114">
        <v>-2.6137308351483535</v>
      </c>
      <c r="G19" s="114">
        <v>1.7537877594450135</v>
      </c>
      <c r="H19" s="114">
        <v>2.7987834428800706</v>
      </c>
      <c r="I19" s="114">
        <v>7.2731478271336858</v>
      </c>
      <c r="J19" s="113">
        <f>'[3]Tabela 5'!$R$16</f>
        <v>5.270107651839484</v>
      </c>
      <c r="K19" s="113">
        <v>-2.8300932259935907</v>
      </c>
      <c r="L19" s="113">
        <f>[7]Informação!$C$57</f>
        <v>8.4216115876214239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</row>
    <row r="20" spans="1:23" ht="21.95" customHeight="1" x14ac:dyDescent="0.25">
      <c r="A20" s="12" t="s">
        <v>16</v>
      </c>
      <c r="B20" s="114">
        <v>3.7261392945787231</v>
      </c>
      <c r="C20" s="114">
        <v>-6.1107532500345174</v>
      </c>
      <c r="D20" s="114">
        <v>0.15719029950689301</v>
      </c>
      <c r="E20" s="114">
        <v>4.7196316356080237</v>
      </c>
      <c r="F20" s="114">
        <v>-1.3854300507528783</v>
      </c>
      <c r="G20" s="114">
        <v>4.6922377134591242</v>
      </c>
      <c r="H20" s="114">
        <v>3.3015031657142924</v>
      </c>
      <c r="I20" s="114">
        <v>4.030405610544685</v>
      </c>
      <c r="J20" s="113">
        <f>'[3]Tabela 5'!$R$17</f>
        <v>3.8710152912032614</v>
      </c>
      <c r="K20" s="113">
        <v>0.7439574542815075</v>
      </c>
      <c r="L20" s="113">
        <f>[7]Financeiro!$C$57</f>
        <v>4.4471991128740784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3" ht="21.95" customHeight="1" x14ac:dyDescent="0.25">
      <c r="A21" s="14" t="s">
        <v>17</v>
      </c>
      <c r="B21" s="114">
        <v>4.2284899539372311</v>
      </c>
      <c r="C21" s="114">
        <v>0.87644102836319515</v>
      </c>
      <c r="D21" s="114">
        <v>8.9651290368251821</v>
      </c>
      <c r="E21" s="114">
        <v>1.5860786770840907</v>
      </c>
      <c r="F21" s="114">
        <v>3.7810333006780938</v>
      </c>
      <c r="G21" s="114">
        <v>0.24494191828188239</v>
      </c>
      <c r="H21" s="114">
        <v>3.4857467517094065</v>
      </c>
      <c r="I21" s="114">
        <v>1.7895861152001258</v>
      </c>
      <c r="J21" s="113">
        <f>'[3]Tabela 5'!$R$18</f>
        <v>-0.15817483126333576</v>
      </c>
      <c r="K21" s="113">
        <v>1.1690918451026766</v>
      </c>
      <c r="L21" s="113">
        <f>[7]Imobiliária!$C$57</f>
        <v>-0.21214546592109862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</row>
    <row r="22" spans="1:23" ht="33" customHeight="1" x14ac:dyDescent="0.25">
      <c r="A22" s="12" t="s">
        <v>18</v>
      </c>
      <c r="B22" s="114">
        <v>15.187297792322262</v>
      </c>
      <c r="C22" s="114">
        <v>-3.1940562741056722</v>
      </c>
      <c r="D22" s="114">
        <v>14.187062827887576</v>
      </c>
      <c r="E22" s="114">
        <v>8.6997241833673513</v>
      </c>
      <c r="F22" s="114">
        <v>-6.347605378038268</v>
      </c>
      <c r="G22" s="114">
        <v>0.34596369235646574</v>
      </c>
      <c r="H22" s="114">
        <v>-0.40646416896922277</v>
      </c>
      <c r="I22" s="114">
        <v>1.2329597119874469</v>
      </c>
      <c r="J22" s="113">
        <f>'[3]Tabela 5'!$R$19</f>
        <v>2.1640523431180725</v>
      </c>
      <c r="K22" s="113">
        <v>-3.9398605640708739</v>
      </c>
      <c r="L22" s="113">
        <f>[7]profissionais!$C$57</f>
        <v>2.8824586489900383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1:23" ht="33" customHeight="1" x14ac:dyDescent="0.25">
      <c r="A23" s="12" t="s">
        <v>47</v>
      </c>
      <c r="B23" s="114">
        <v>2.1939304711798613</v>
      </c>
      <c r="C23" s="114">
        <v>2.6777125370973431</v>
      </c>
      <c r="D23" s="114">
        <v>2.8440920898197719</v>
      </c>
      <c r="E23" s="114">
        <v>0.8242232636358926</v>
      </c>
      <c r="F23" s="114">
        <v>2.4803472402110227</v>
      </c>
      <c r="G23" s="114">
        <v>0.63085097379076416</v>
      </c>
      <c r="H23" s="114">
        <v>0.38764401092075129</v>
      </c>
      <c r="I23" s="114">
        <v>-0.16526266628607011</v>
      </c>
      <c r="J23" s="113">
        <f>'[3]Tabela 5'!$R$20</f>
        <v>0.65112011194325969</v>
      </c>
      <c r="K23" s="113">
        <v>-1.1066472645194669</v>
      </c>
      <c r="L23" s="113">
        <f>[7]Adm!$C$57</f>
        <v>0.28971375600845839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1:23" ht="21.95" customHeight="1" x14ac:dyDescent="0.25">
      <c r="A24" s="12" t="s">
        <v>42</v>
      </c>
      <c r="B24" s="114">
        <v>2.0736458113913558</v>
      </c>
      <c r="C24" s="114">
        <v>2.6723965793165938</v>
      </c>
      <c r="D24" s="114">
        <v>-0.18430538785357831</v>
      </c>
      <c r="E24" s="114">
        <v>10.243684890130321</v>
      </c>
      <c r="F24" s="114">
        <v>14.793418967287808</v>
      </c>
      <c r="G24" s="114">
        <v>9.824990813176381</v>
      </c>
      <c r="H24" s="114">
        <v>-0.66822924464772226</v>
      </c>
      <c r="I24" s="114">
        <v>4.7030279811028919</v>
      </c>
      <c r="J24" s="113">
        <v>4.7030279811028919</v>
      </c>
      <c r="K24" s="113">
        <v>-4.3667797912863122</v>
      </c>
      <c r="L24" s="113">
        <f>'[7]educação e saúde'!$C$57</f>
        <v>12.389042640782311</v>
      </c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:23" ht="33" customHeight="1" x14ac:dyDescent="0.25">
      <c r="A25" s="12" t="s">
        <v>19</v>
      </c>
      <c r="B25" s="114">
        <v>-3.7024937890778764</v>
      </c>
      <c r="C25" s="114">
        <v>-3.334485323108638</v>
      </c>
      <c r="D25" s="114">
        <v>17.184848091358607</v>
      </c>
      <c r="E25" s="114">
        <v>5.4849647341094876</v>
      </c>
      <c r="F25" s="114">
        <v>-12.994863521987254</v>
      </c>
      <c r="G25" s="114">
        <v>-5.1084374025319175</v>
      </c>
      <c r="H25" s="114">
        <v>1.9953381246525792</v>
      </c>
      <c r="I25" s="114">
        <v>9.3367167799422557</v>
      </c>
      <c r="J25" s="113">
        <f>'[3]Tabela 5'!$R$21</f>
        <v>4.6279527786222241</v>
      </c>
      <c r="K25" s="113">
        <v>-6.020718227984756</v>
      </c>
      <c r="L25" s="113">
        <f>[7]artes!$C$57</f>
        <v>5.5168528828161589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</row>
    <row r="26" spans="1:23" ht="21.95" customHeight="1" x14ac:dyDescent="0.25">
      <c r="A26" s="14" t="s">
        <v>20</v>
      </c>
      <c r="B26" s="114">
        <v>1.2923997351256489</v>
      </c>
      <c r="C26" s="114">
        <v>-1.8725347061546826</v>
      </c>
      <c r="D26" s="114">
        <v>1.5293436937830585</v>
      </c>
      <c r="E26" s="114">
        <v>3.5026650683642746</v>
      </c>
      <c r="F26" s="114">
        <v>6.7352869148735728</v>
      </c>
      <c r="G26" s="114">
        <v>14.154373833201461</v>
      </c>
      <c r="H26" s="114">
        <v>-9.1675501920828744</v>
      </c>
      <c r="I26" s="114">
        <v>6.8466533434646371</v>
      </c>
      <c r="J26" s="113">
        <v>1.5190587242854381</v>
      </c>
      <c r="K26" s="113">
        <v>-24.426490716693973</v>
      </c>
      <c r="L26" s="113">
        <f>'[7]serviços domésticos'!$C$57</f>
        <v>15.678096247163896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</row>
    <row r="27" spans="1:23" ht="21.95" customHeight="1" x14ac:dyDescent="0.25">
      <c r="A27" s="15" t="s">
        <v>49</v>
      </c>
      <c r="B27" s="115">
        <v>3.5520418474668247</v>
      </c>
      <c r="C27" s="115">
        <v>0.55609693771725421</v>
      </c>
      <c r="D27" s="115">
        <v>3.7015547259342085</v>
      </c>
      <c r="E27" s="115">
        <v>1.9684243454526351</v>
      </c>
      <c r="F27" s="115">
        <v>-0.58512038165748903</v>
      </c>
      <c r="G27" s="115">
        <v>0.2928910473852131</v>
      </c>
      <c r="H27" s="115">
        <v>0.38647549003316684</v>
      </c>
      <c r="I27" s="115">
        <v>1.540089252529242</v>
      </c>
      <c r="J27" s="115">
        <f>'[3]Tabela 1'!$S$29</f>
        <v>1.8573819251003654</v>
      </c>
      <c r="K27" s="115">
        <f>'[7]Valor adicionad'!$C$65</f>
        <v>-2.5858302762655327</v>
      </c>
      <c r="L27" s="115">
        <f>'[7]Valor adicionad'!$C$66</f>
        <v>2.6970244521695719</v>
      </c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23" ht="21.95" customHeight="1" x14ac:dyDescent="0.25">
      <c r="A28" s="16" t="s">
        <v>21</v>
      </c>
      <c r="B28" s="114">
        <v>4.6595218591748644</v>
      </c>
      <c r="C28" s="114">
        <v>1.9301724506903595</v>
      </c>
      <c r="D28" s="114">
        <v>3.4607613097465739</v>
      </c>
      <c r="E28" s="114">
        <v>2.4485834248247906</v>
      </c>
      <c r="F28" s="114">
        <v>-3.8190317204835789</v>
      </c>
      <c r="G28" s="114">
        <v>-1.8806339815709228</v>
      </c>
      <c r="H28" s="114">
        <v>-0.20785760280921384</v>
      </c>
      <c r="I28" s="114">
        <v>2.47538609107818</v>
      </c>
      <c r="J28" s="114">
        <f>'[3]Tabela 1'!$S$30</f>
        <v>3.6593280769900094</v>
      </c>
      <c r="K28" s="114">
        <v>-2.7489282938439552</v>
      </c>
      <c r="L28" s="114">
        <f>('[12]1'!$C$12-1)*100</f>
        <v>5.8970626734786924</v>
      </c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</row>
    <row r="29" spans="1:23" ht="21.95" customHeight="1" x14ac:dyDescent="0.25">
      <c r="A29" s="17" t="s">
        <v>10</v>
      </c>
      <c r="B29" s="115">
        <v>3.7252905070425335</v>
      </c>
      <c r="C29" s="115">
        <v>0.76000966580338503</v>
      </c>
      <c r="D29" s="115">
        <v>3.6636392224505876</v>
      </c>
      <c r="E29" s="115">
        <v>2.0369482332714739</v>
      </c>
      <c r="F29" s="115">
        <v>-1.0147691478911924</v>
      </c>
      <c r="G29" s="116">
        <v>-2.6626121655271007E-3</v>
      </c>
      <c r="H29" s="116">
        <v>0.31293298000925063</v>
      </c>
      <c r="I29" s="116">
        <v>1.6513838969242078</v>
      </c>
      <c r="J29" s="116">
        <f>'[3]Tabela 1'!$S$31</f>
        <v>2.0602801433595497</v>
      </c>
      <c r="K29" s="116">
        <v>-2.6041222136338749</v>
      </c>
      <c r="L29" s="116">
        <f>('[12]1'!$C$24-1)*100</f>
        <v>3.0035646796158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x14ac:dyDescent="0.25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</row>
    <row r="31" spans="1:23" x14ac:dyDescent="0.25">
      <c r="A31" s="125"/>
      <c r="B31" s="125"/>
      <c r="C31" s="125"/>
      <c r="D31" s="125"/>
      <c r="E31" s="125"/>
      <c r="F31" s="125"/>
      <c r="G31" s="125"/>
    </row>
    <row r="33" spans="1:6" x14ac:dyDescent="0.25">
      <c r="A33" s="29"/>
      <c r="B33" s="29"/>
      <c r="C33" s="29"/>
      <c r="D33" s="29"/>
      <c r="E33" s="29"/>
      <c r="F33" s="29"/>
    </row>
    <row r="34" spans="1:6" x14ac:dyDescent="0.25">
      <c r="A34" s="29"/>
      <c r="B34" s="29"/>
      <c r="C34" s="29"/>
      <c r="D34" s="29"/>
      <c r="E34" s="29"/>
      <c r="F34" s="29"/>
    </row>
    <row r="35" spans="1:6" x14ac:dyDescent="0.25">
      <c r="A35" s="29"/>
      <c r="B35" s="29"/>
      <c r="C35" s="29"/>
      <c r="D35" s="29"/>
      <c r="E35" s="29"/>
      <c r="F35" s="29"/>
    </row>
  </sheetData>
  <mergeCells count="5">
    <mergeCell ref="A30:L30"/>
    <mergeCell ref="A3:I3"/>
    <mergeCell ref="A2:L2"/>
    <mergeCell ref="A4:A5"/>
    <mergeCell ref="B4:L4"/>
  </mergeCells>
  <hyperlinks>
    <hyperlink ref="L3" location="Índice!A1" display="Índice!A1" xr:uid="{BE3667CC-9974-4327-879F-021660E0426A}"/>
  </hyperlinks>
  <pageMargins left="0.51181102362204722" right="0.51181102362204722" top="0.78740157480314965" bottom="0.78740157480314965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A31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3" width="11.7109375" customWidth="1"/>
    <col min="16" max="16" width="11" customWidth="1"/>
    <col min="27" max="27" width="11.42578125" bestFit="1" customWidth="1"/>
  </cols>
  <sheetData>
    <row r="1" spans="1:27" s="29" customFormat="1" x14ac:dyDescent="0.25"/>
    <row r="2" spans="1:27" ht="42" customHeight="1" x14ac:dyDescent="0.25">
      <c r="A2" s="191" t="s">
        <v>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27" s="29" customFormat="1" x14ac:dyDescent="0.2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79"/>
      <c r="M3" s="153" t="s">
        <v>69</v>
      </c>
    </row>
    <row r="4" spans="1:27" ht="24.95" customHeight="1" x14ac:dyDescent="0.25">
      <c r="A4" s="186" t="s">
        <v>11</v>
      </c>
      <c r="B4" s="193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27" ht="24.95" customHeight="1" x14ac:dyDescent="0.3">
      <c r="A5" s="187"/>
      <c r="B5" s="35">
        <v>2010</v>
      </c>
      <c r="C5" s="59">
        <v>2011</v>
      </c>
      <c r="D5" s="35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0">
        <v>2018</v>
      </c>
      <c r="K5" s="30">
        <v>2019</v>
      </c>
      <c r="L5" s="30">
        <v>2020</v>
      </c>
      <c r="M5" s="30">
        <v>2021</v>
      </c>
      <c r="U5" s="52"/>
    </row>
    <row r="6" spans="1:27" ht="21.95" customHeight="1" x14ac:dyDescent="0.3">
      <c r="A6" s="2" t="s">
        <v>22</v>
      </c>
      <c r="B6" s="117">
        <v>100</v>
      </c>
      <c r="C6" s="117">
        <v>137.73785668462813</v>
      </c>
      <c r="D6" s="117">
        <v>108.14211519286597</v>
      </c>
      <c r="E6" s="117">
        <v>114.32152668125502</v>
      </c>
      <c r="F6" s="117">
        <v>162.96485188283799</v>
      </c>
      <c r="G6" s="117">
        <v>116.05773430173153</v>
      </c>
      <c r="H6" s="117">
        <v>112.53568582966449</v>
      </c>
      <c r="I6" s="117">
        <v>135.37624384194234</v>
      </c>
      <c r="J6" s="117">
        <v>125.98217051368161</v>
      </c>
      <c r="K6" s="117">
        <v>127.43820773788757</v>
      </c>
      <c r="L6" s="117">
        <v>152.69920665551695</v>
      </c>
      <c r="M6" s="117">
        <v>142.88178529640959</v>
      </c>
      <c r="N6" s="118"/>
      <c r="O6" s="77"/>
      <c r="P6" s="77"/>
      <c r="Q6" s="77"/>
      <c r="R6" s="77"/>
      <c r="S6" s="77"/>
      <c r="T6" s="77"/>
      <c r="U6" s="77"/>
      <c r="V6" s="137"/>
      <c r="W6" s="137"/>
      <c r="X6" s="137"/>
      <c r="Y6" s="137"/>
      <c r="AA6" s="158"/>
    </row>
    <row r="7" spans="1:27" ht="21.95" customHeight="1" x14ac:dyDescent="0.3">
      <c r="A7" s="12" t="s">
        <v>27</v>
      </c>
      <c r="B7" s="98">
        <v>100</v>
      </c>
      <c r="C7" s="98">
        <v>148.11949617652056</v>
      </c>
      <c r="D7" s="98">
        <v>113.82084211703894</v>
      </c>
      <c r="E7" s="98">
        <v>110.02551104672342</v>
      </c>
      <c r="F7" s="98">
        <v>168.6906447264503</v>
      </c>
      <c r="G7" s="98">
        <v>106.05041796819454</v>
      </c>
      <c r="H7" s="98">
        <v>98.567383807324745</v>
      </c>
      <c r="I7" s="98">
        <v>124.08099876804903</v>
      </c>
      <c r="J7" s="98">
        <v>118.54860233337294</v>
      </c>
      <c r="K7" s="98">
        <v>120.49802836344033</v>
      </c>
      <c r="L7" s="98">
        <v>134.69069842956148</v>
      </c>
      <c r="M7" s="98">
        <v>119.90934473036614</v>
      </c>
      <c r="N7" s="118"/>
      <c r="O7" s="77"/>
      <c r="P7" s="77"/>
      <c r="Q7" s="77"/>
      <c r="R7" s="77"/>
      <c r="S7" s="77"/>
      <c r="T7" s="77"/>
      <c r="U7" s="77"/>
      <c r="V7" s="137"/>
      <c r="W7" s="137"/>
      <c r="X7" s="137"/>
      <c r="Y7" s="137"/>
    </row>
    <row r="8" spans="1:27" ht="21.95" customHeight="1" x14ac:dyDescent="0.3">
      <c r="A8" s="14" t="s">
        <v>32</v>
      </c>
      <c r="B8" s="98">
        <v>100</v>
      </c>
      <c r="C8" s="98">
        <v>114.35987020496523</v>
      </c>
      <c r="D8" s="98">
        <v>93.320501237908218</v>
      </c>
      <c r="E8" s="98">
        <v>111.55310937979044</v>
      </c>
      <c r="F8" s="98">
        <v>121.95379322007099</v>
      </c>
      <c r="G8" s="98">
        <v>106.40545995348911</v>
      </c>
      <c r="H8" s="98">
        <v>121.61572197054711</v>
      </c>
      <c r="I8" s="98">
        <v>125.01300083719397</v>
      </c>
      <c r="J8" s="98">
        <v>105.5706206761279</v>
      </c>
      <c r="K8" s="98">
        <v>105.85357662606786</v>
      </c>
      <c r="L8" s="98">
        <v>156.87598953654907</v>
      </c>
      <c r="M8" s="98">
        <v>161.51677274142003</v>
      </c>
      <c r="N8" s="118"/>
      <c r="O8" s="77"/>
      <c r="P8" s="77"/>
      <c r="Q8" s="77"/>
      <c r="R8" s="77"/>
      <c r="S8" s="77"/>
      <c r="T8" s="77"/>
      <c r="U8" s="77"/>
      <c r="V8" s="137"/>
      <c r="W8" s="137"/>
      <c r="X8" s="137"/>
      <c r="Y8" s="137"/>
    </row>
    <row r="9" spans="1:27" ht="21.95" customHeight="1" x14ac:dyDescent="0.3">
      <c r="A9" s="14" t="s">
        <v>43</v>
      </c>
      <c r="B9" s="98">
        <v>100</v>
      </c>
      <c r="C9" s="98">
        <v>136.86038639364335</v>
      </c>
      <c r="D9" s="98">
        <v>138.42925040324792</v>
      </c>
      <c r="E9" s="98">
        <v>295.18700045479937</v>
      </c>
      <c r="F9" s="98">
        <v>498.04738198500377</v>
      </c>
      <c r="G9" s="98">
        <v>688.18818566932748</v>
      </c>
      <c r="H9" s="98">
        <v>663.49551319641341</v>
      </c>
      <c r="I9" s="98">
        <v>1009.2840520589978</v>
      </c>
      <c r="J9" s="98">
        <v>1047.0236028969509</v>
      </c>
      <c r="K9" s="98">
        <v>1026.563237288143</v>
      </c>
      <c r="L9" s="98">
        <v>1192.9031470638188</v>
      </c>
      <c r="M9" s="98">
        <v>1327.3725100469426</v>
      </c>
      <c r="N9" s="118"/>
      <c r="O9" s="77"/>
      <c r="P9" s="77"/>
      <c r="Q9" s="77"/>
      <c r="R9" s="77"/>
      <c r="S9" s="77"/>
      <c r="T9" s="77"/>
      <c r="U9" s="77"/>
      <c r="V9" s="137"/>
      <c r="W9" s="137"/>
      <c r="X9" s="137"/>
      <c r="Y9" s="137"/>
    </row>
    <row r="10" spans="1:27" ht="21.95" customHeight="1" x14ac:dyDescent="0.3">
      <c r="A10" s="2" t="s">
        <v>23</v>
      </c>
      <c r="B10" s="117">
        <v>100</v>
      </c>
      <c r="C10" s="117">
        <v>108.87988172643681</v>
      </c>
      <c r="D10" s="117">
        <v>110.68507221868738</v>
      </c>
      <c r="E10" s="117">
        <v>115.00600010147251</v>
      </c>
      <c r="F10" s="117">
        <v>107.13961145038562</v>
      </c>
      <c r="G10" s="117">
        <v>99.106501850172322</v>
      </c>
      <c r="H10" s="117">
        <v>94.467502584741538</v>
      </c>
      <c r="I10" s="117">
        <v>86.435258586796252</v>
      </c>
      <c r="J10" s="117">
        <v>88.752366687035206</v>
      </c>
      <c r="K10" s="117">
        <v>92.408048964196283</v>
      </c>
      <c r="L10" s="117">
        <v>91.65377901981924</v>
      </c>
      <c r="M10" s="117">
        <v>102.16014918351725</v>
      </c>
      <c r="N10" s="135"/>
      <c r="O10" s="77"/>
      <c r="P10" s="77"/>
      <c r="Q10" s="77"/>
      <c r="R10" s="77"/>
      <c r="S10" s="77"/>
      <c r="T10" s="77"/>
      <c r="U10" s="77"/>
      <c r="V10" s="137"/>
      <c r="W10" s="137"/>
      <c r="X10" s="137"/>
      <c r="Y10" s="137"/>
    </row>
    <row r="11" spans="1:27" ht="21.95" customHeight="1" x14ac:dyDescent="0.3">
      <c r="A11" s="14" t="s">
        <v>39</v>
      </c>
      <c r="B11" s="98">
        <v>100</v>
      </c>
      <c r="C11" s="98">
        <v>94.308772373334321</v>
      </c>
      <c r="D11" s="98">
        <v>104.88299829108766</v>
      </c>
      <c r="E11" s="98">
        <v>86.419497197795579</v>
      </c>
      <c r="F11" s="98">
        <v>80.118104255066967</v>
      </c>
      <c r="G11" s="98">
        <v>63.011721464973945</v>
      </c>
      <c r="H11" s="98">
        <v>55.134353987577647</v>
      </c>
      <c r="I11" s="98">
        <v>47.546922914550535</v>
      </c>
      <c r="J11" s="98">
        <v>64.941617975026929</v>
      </c>
      <c r="K11" s="98">
        <v>65.473764356943107</v>
      </c>
      <c r="L11" s="98">
        <v>60.153232731732444</v>
      </c>
      <c r="M11" s="98">
        <v>160.01754588681894</v>
      </c>
      <c r="N11" s="118"/>
      <c r="O11" s="77"/>
      <c r="P11" s="77"/>
      <c r="Q11" s="77"/>
      <c r="R11" s="77"/>
      <c r="S11" s="77"/>
      <c r="T11" s="77"/>
      <c r="U11" s="77"/>
      <c r="V11" s="137"/>
      <c r="W11" s="137"/>
      <c r="X11" s="137"/>
      <c r="Y11" s="137"/>
    </row>
    <row r="12" spans="1:27" ht="21.95" customHeight="1" x14ac:dyDescent="0.3">
      <c r="A12" s="14" t="s">
        <v>12</v>
      </c>
      <c r="B12" s="98">
        <v>100</v>
      </c>
      <c r="C12" s="98">
        <v>108.37364015176738</v>
      </c>
      <c r="D12" s="98">
        <v>108.6173748794286</v>
      </c>
      <c r="E12" s="98">
        <v>117.10453871381308</v>
      </c>
      <c r="F12" s="98">
        <v>111.13873876119314</v>
      </c>
      <c r="G12" s="98">
        <v>107.6245161688456</v>
      </c>
      <c r="H12" s="98">
        <v>100.89593211752813</v>
      </c>
      <c r="I12" s="98">
        <v>92.853953772049039</v>
      </c>
      <c r="J12" s="98">
        <v>96.621791139531553</v>
      </c>
      <c r="K12" s="98">
        <v>101.22672112094497</v>
      </c>
      <c r="L12" s="98">
        <v>99.986190258204374</v>
      </c>
      <c r="M12" s="98">
        <v>108.20095955625997</v>
      </c>
      <c r="N12" s="118"/>
      <c r="O12" s="77"/>
      <c r="P12" s="77"/>
      <c r="Q12" s="77"/>
      <c r="R12" s="77"/>
      <c r="S12" s="77"/>
      <c r="T12" s="77"/>
      <c r="U12" s="77"/>
      <c r="V12" s="137"/>
      <c r="W12" s="137"/>
      <c r="X12" s="137"/>
      <c r="Y12" s="137"/>
    </row>
    <row r="13" spans="1:27" ht="33" customHeight="1" x14ac:dyDescent="0.3">
      <c r="A13" s="12" t="s">
        <v>13</v>
      </c>
      <c r="B13" s="98">
        <v>100</v>
      </c>
      <c r="C13" s="98">
        <v>97.431403031446649</v>
      </c>
      <c r="D13" s="98">
        <v>101.17741717129299</v>
      </c>
      <c r="E13" s="98">
        <v>111.07044349547883</v>
      </c>
      <c r="F13" s="98">
        <v>105.08285790464976</v>
      </c>
      <c r="G13" s="98">
        <v>105.91101329904379</v>
      </c>
      <c r="H13" s="98">
        <v>111.44057016982374</v>
      </c>
      <c r="I13" s="98">
        <v>101.81755711390348</v>
      </c>
      <c r="J13" s="98">
        <v>105.07156580140546</v>
      </c>
      <c r="K13" s="98">
        <v>107.78880708142457</v>
      </c>
      <c r="L13" s="98">
        <v>109.92566186518837</v>
      </c>
      <c r="M13" s="98">
        <v>107.87509703691144</v>
      </c>
      <c r="N13" s="118"/>
      <c r="O13" s="77"/>
      <c r="P13" s="77"/>
      <c r="Q13" s="77"/>
      <c r="R13" s="77"/>
      <c r="S13" s="77"/>
      <c r="T13" s="77"/>
      <c r="U13" s="77"/>
      <c r="V13" s="137"/>
      <c r="W13" s="137"/>
      <c r="X13" s="137"/>
      <c r="Y13" s="137"/>
    </row>
    <row r="14" spans="1:27" ht="21.95" customHeight="1" x14ac:dyDescent="0.3">
      <c r="A14" s="14" t="s">
        <v>14</v>
      </c>
      <c r="B14" s="98">
        <v>100</v>
      </c>
      <c r="C14" s="98">
        <v>111.85009695036503</v>
      </c>
      <c r="D14" s="98">
        <v>113.79078457274042</v>
      </c>
      <c r="E14" s="98">
        <v>115.48314168403562</v>
      </c>
      <c r="F14" s="98">
        <v>106.59829904308809</v>
      </c>
      <c r="G14" s="98">
        <v>94.442834415482579</v>
      </c>
      <c r="H14" s="98">
        <v>87.429481161695591</v>
      </c>
      <c r="I14" s="98">
        <v>79.862644934522393</v>
      </c>
      <c r="J14" s="98">
        <v>81.280673877654067</v>
      </c>
      <c r="K14" s="98">
        <v>84.798127101045822</v>
      </c>
      <c r="L14" s="98">
        <v>83.166567490305042</v>
      </c>
      <c r="M14" s="98">
        <v>97.85309048875159</v>
      </c>
      <c r="N14" s="118"/>
      <c r="O14" s="77"/>
      <c r="P14" s="77"/>
      <c r="Q14" s="77"/>
      <c r="R14" s="77"/>
      <c r="S14" s="77"/>
      <c r="T14" s="77"/>
      <c r="U14" s="77"/>
      <c r="V14" s="137"/>
      <c r="W14" s="137"/>
      <c r="X14" s="137"/>
      <c r="Y14" s="137"/>
    </row>
    <row r="15" spans="1:27" ht="21.95" customHeight="1" x14ac:dyDescent="0.3">
      <c r="A15" s="2" t="s">
        <v>24</v>
      </c>
      <c r="B15" s="117">
        <v>100</v>
      </c>
      <c r="C15" s="117">
        <v>103.01561450168093</v>
      </c>
      <c r="D15" s="117">
        <v>103.61605697397825</v>
      </c>
      <c r="E15" s="117">
        <v>107.42754551515131</v>
      </c>
      <c r="F15" s="117">
        <v>110.00484646123635</v>
      </c>
      <c r="G15" s="117">
        <v>110.05372456797154</v>
      </c>
      <c r="H15" s="117">
        <v>110.700625200994</v>
      </c>
      <c r="I15" s="117">
        <v>111.52144520569151</v>
      </c>
      <c r="J15" s="117">
        <v>113.22484817104893</v>
      </c>
      <c r="K15" s="117">
        <v>115.21829262493621</v>
      </c>
      <c r="L15" s="117">
        <v>112.04582371075861</v>
      </c>
      <c r="M15" s="117">
        <v>114.66884518990064</v>
      </c>
      <c r="N15" s="118"/>
      <c r="O15" s="77"/>
      <c r="P15" s="77"/>
      <c r="Q15" s="77"/>
      <c r="R15" s="77"/>
      <c r="S15" s="77"/>
      <c r="T15" s="77"/>
      <c r="U15" s="77"/>
      <c r="V15" s="137"/>
      <c r="W15" s="137"/>
      <c r="X15" s="137"/>
      <c r="Y15" s="137"/>
    </row>
    <row r="16" spans="1:27" ht="21.95" customHeight="1" x14ac:dyDescent="0.3">
      <c r="A16" s="12" t="s">
        <v>44</v>
      </c>
      <c r="B16" s="98">
        <v>100</v>
      </c>
      <c r="C16" s="98">
        <v>98.70421101959505</v>
      </c>
      <c r="D16" s="98">
        <v>99.454691141730223</v>
      </c>
      <c r="E16" s="98">
        <v>100.14714867971335</v>
      </c>
      <c r="F16" s="98">
        <v>100.69284616845604</v>
      </c>
      <c r="G16" s="98">
        <v>92.208936046429429</v>
      </c>
      <c r="H16" s="98">
        <v>83.038419779665759</v>
      </c>
      <c r="I16" s="119">
        <v>79.831691872822304</v>
      </c>
      <c r="J16" s="119">
        <v>78.804151599455139</v>
      </c>
      <c r="K16" s="119">
        <v>79.569028489942511</v>
      </c>
      <c r="L16" s="119">
        <v>75.273041894007179</v>
      </c>
      <c r="M16" s="98">
        <v>74.628604537047082</v>
      </c>
      <c r="N16" s="118"/>
      <c r="O16" s="77"/>
      <c r="P16" s="77"/>
      <c r="Q16" s="77"/>
      <c r="R16" s="77"/>
      <c r="S16" s="77"/>
      <c r="T16" s="77"/>
      <c r="U16" s="77"/>
      <c r="V16" s="137"/>
      <c r="W16" s="137"/>
      <c r="X16" s="137"/>
      <c r="Y16" s="137"/>
    </row>
    <row r="17" spans="1:25" ht="21.95" customHeight="1" x14ac:dyDescent="0.3">
      <c r="A17" s="14" t="s">
        <v>15</v>
      </c>
      <c r="B17" s="98">
        <v>100</v>
      </c>
      <c r="C17" s="98">
        <v>102.07381442492476</v>
      </c>
      <c r="D17" s="98">
        <v>100.53008859790644</v>
      </c>
      <c r="E17" s="98">
        <v>103.73229178922301</v>
      </c>
      <c r="F17" s="98">
        <v>105.73937812738588</v>
      </c>
      <c r="G17" s="98">
        <v>104.56956065366913</v>
      </c>
      <c r="H17" s="98">
        <v>96.901697383559394</v>
      </c>
      <c r="I17" s="119">
        <v>94.192692054845494</v>
      </c>
      <c r="J17" s="119">
        <v>96.656712601055304</v>
      </c>
      <c r="K17" s="119">
        <v>94.420265915949926</v>
      </c>
      <c r="L17" s="119">
        <v>72.895410235154841</v>
      </c>
      <c r="M17" s="98">
        <v>78.049131184475272</v>
      </c>
      <c r="N17" s="118"/>
      <c r="O17" s="77"/>
      <c r="P17" s="77"/>
      <c r="Q17" s="77"/>
      <c r="R17" s="77"/>
      <c r="S17" s="77"/>
      <c r="T17" s="77"/>
      <c r="U17" s="77"/>
      <c r="V17" s="137"/>
      <c r="W17" s="137"/>
      <c r="X17" s="137"/>
      <c r="Y17" s="137"/>
    </row>
    <row r="18" spans="1:25" ht="21.95" customHeight="1" x14ac:dyDescent="0.3">
      <c r="A18" s="14" t="s">
        <v>45</v>
      </c>
      <c r="B18" s="98">
        <v>100</v>
      </c>
      <c r="C18" s="98">
        <v>108.14996964712765</v>
      </c>
      <c r="D18" s="98">
        <v>110.59808738723179</v>
      </c>
      <c r="E18" s="98">
        <v>110.04805441887038</v>
      </c>
      <c r="F18" s="98">
        <v>110.80029463039224</v>
      </c>
      <c r="G18" s="98">
        <v>102.34172480068192</v>
      </c>
      <c r="H18" s="98">
        <v>98.778038580282853</v>
      </c>
      <c r="I18" s="119">
        <v>103.80172494871967</v>
      </c>
      <c r="J18" s="119">
        <v>106.29959493077753</v>
      </c>
      <c r="K18" s="119">
        <v>113.8503227626158</v>
      </c>
      <c r="L18" s="119">
        <v>78.414991189542576</v>
      </c>
      <c r="M18" s="98">
        <v>82.635731470259557</v>
      </c>
      <c r="N18" s="118"/>
      <c r="O18" s="77"/>
      <c r="P18" s="77"/>
      <c r="Q18" s="77"/>
      <c r="R18" s="77"/>
      <c r="S18" s="77"/>
      <c r="T18" s="77"/>
      <c r="U18" s="77"/>
      <c r="V18" s="137"/>
      <c r="W18" s="137"/>
      <c r="X18" s="137"/>
      <c r="Y18" s="137"/>
    </row>
    <row r="19" spans="1:25" ht="21.95" customHeight="1" x14ac:dyDescent="0.3">
      <c r="A19" s="14" t="s">
        <v>46</v>
      </c>
      <c r="B19" s="98">
        <v>100</v>
      </c>
      <c r="C19" s="98">
        <v>97.703739708430788</v>
      </c>
      <c r="D19" s="98">
        <v>103.83450931570904</v>
      </c>
      <c r="E19" s="98">
        <v>105.89260384077085</v>
      </c>
      <c r="F19" s="98">
        <v>106.28052070367096</v>
      </c>
      <c r="G19" s="98">
        <v>103.50263396228289</v>
      </c>
      <c r="H19" s="98">
        <v>105.31785048741658</v>
      </c>
      <c r="I19" s="119">
        <v>108.26546904925559</v>
      </c>
      <c r="J19" s="119">
        <v>116.13977665894761</v>
      </c>
      <c r="K19" s="119">
        <v>122.26046791548009</v>
      </c>
      <c r="L19" s="119">
        <v>118.80038269493602</v>
      </c>
      <c r="M19" s="98">
        <v>128.80528949011421</v>
      </c>
      <c r="N19" s="118"/>
      <c r="O19" s="77"/>
      <c r="P19" s="77"/>
      <c r="Q19" s="77"/>
      <c r="R19" s="77"/>
      <c r="S19" s="77"/>
      <c r="T19" s="77"/>
      <c r="U19" s="77"/>
      <c r="V19" s="137"/>
      <c r="W19" s="137"/>
      <c r="X19" s="137"/>
      <c r="Y19" s="137"/>
    </row>
    <row r="20" spans="1:25" ht="21.95" customHeight="1" x14ac:dyDescent="0.3">
      <c r="A20" s="12" t="s">
        <v>16</v>
      </c>
      <c r="B20" s="98">
        <v>100</v>
      </c>
      <c r="C20" s="98">
        <v>103.72613929457873</v>
      </c>
      <c r="D20" s="98">
        <v>97.387690866499923</v>
      </c>
      <c r="E20" s="98">
        <v>97.540774869455817</v>
      </c>
      <c r="F20" s="98">
        <v>102.14434013781185</v>
      </c>
      <c r="G20" s="98">
        <v>100.72920175439937</v>
      </c>
      <c r="H20" s="98">
        <v>105.45565534758563</v>
      </c>
      <c r="I20" s="119">
        <v>108.93727714731092</v>
      </c>
      <c r="J20" s="119">
        <v>113.32789127743075</v>
      </c>
      <c r="K20" s="119">
        <v>117.71483127797831</v>
      </c>
      <c r="L20" s="119">
        <v>118.59057954006572</v>
      </c>
      <c r="M20" s="98">
        <v>123.86453874132144</v>
      </c>
      <c r="N20" s="118"/>
      <c r="O20" s="77"/>
      <c r="P20" s="77"/>
      <c r="Q20" s="77"/>
      <c r="R20" s="77"/>
      <c r="S20" s="77"/>
      <c r="T20" s="77"/>
      <c r="U20" s="77"/>
      <c r="V20" s="137"/>
      <c r="W20" s="137"/>
      <c r="X20" s="137"/>
      <c r="Y20" s="137"/>
    </row>
    <row r="21" spans="1:25" ht="21.95" customHeight="1" x14ac:dyDescent="0.3">
      <c r="A21" s="14" t="s">
        <v>17</v>
      </c>
      <c r="B21" s="98">
        <v>100</v>
      </c>
      <c r="C21" s="98">
        <v>104.22848995393723</v>
      </c>
      <c r="D21" s="98">
        <v>105.14199120313694</v>
      </c>
      <c r="E21" s="98">
        <v>114.56810638638555</v>
      </c>
      <c r="F21" s="98">
        <v>116.38524669251903</v>
      </c>
      <c r="G21" s="98">
        <v>120.78581162703952</v>
      </c>
      <c r="H21" s="98">
        <v>121.08166671105113</v>
      </c>
      <c r="I21" s="119">
        <v>125.30226697534721</v>
      </c>
      <c r="J21" s="119">
        <v>127.54465894716901</v>
      </c>
      <c r="K21" s="119">
        <v>127.34291539809394</v>
      </c>
      <c r="L21" s="119">
        <v>128.83167103732904</v>
      </c>
      <c r="M21" s="98">
        <v>128.55836048854991</v>
      </c>
      <c r="N21" s="118"/>
      <c r="O21" s="77"/>
      <c r="P21" s="77"/>
      <c r="Q21" s="77"/>
      <c r="R21" s="77"/>
      <c r="S21" s="77"/>
      <c r="T21" s="77"/>
      <c r="U21" s="77"/>
      <c r="V21" s="137"/>
      <c r="W21" s="137"/>
      <c r="X21" s="137"/>
      <c r="Y21" s="137"/>
    </row>
    <row r="22" spans="1:25" ht="33" customHeight="1" x14ac:dyDescent="0.3">
      <c r="A22" s="12" t="s">
        <v>18</v>
      </c>
      <c r="B22" s="98">
        <v>100</v>
      </c>
      <c r="C22" s="98">
        <v>115.18729779232227</v>
      </c>
      <c r="D22" s="98">
        <v>111.50815068021382</v>
      </c>
      <c r="E22" s="98">
        <v>127.3278820754313</v>
      </c>
      <c r="F22" s="98">
        <v>138.40505662451707</v>
      </c>
      <c r="G22" s="98">
        <v>129.61964980674233</v>
      </c>
      <c r="H22" s="98">
        <v>130.06808673323326</v>
      </c>
      <c r="I22" s="119">
        <v>129.53940656539885</v>
      </c>
      <c r="J22" s="119">
        <v>131.13657525949785</v>
      </c>
      <c r="K22" s="119">
        <v>133.9744393890858</v>
      </c>
      <c r="L22" s="119">
        <v>128.69603328566018</v>
      </c>
      <c r="M22" s="98">
        <v>132.40564322801322</v>
      </c>
      <c r="N22" s="118"/>
      <c r="O22" s="77"/>
      <c r="P22" s="77"/>
      <c r="Q22" s="77"/>
      <c r="R22" s="77"/>
      <c r="S22" s="77"/>
      <c r="T22" s="77"/>
      <c r="U22" s="77"/>
      <c r="V22" s="137"/>
      <c r="W22" s="137"/>
      <c r="X22" s="137"/>
      <c r="Y22" s="137"/>
    </row>
    <row r="23" spans="1:25" ht="33" customHeight="1" x14ac:dyDescent="0.3">
      <c r="A23" s="12" t="s">
        <v>47</v>
      </c>
      <c r="B23" s="98">
        <v>100</v>
      </c>
      <c r="C23" s="98">
        <v>102.19393047117987</v>
      </c>
      <c r="D23" s="98">
        <v>104.9303901595592</v>
      </c>
      <c r="E23" s="98">
        <v>107.91470708590424</v>
      </c>
      <c r="F23" s="98">
        <v>108.8041652065908</v>
      </c>
      <c r="G23" s="98">
        <v>111.50288631552711</v>
      </c>
      <c r="H23" s="98">
        <v>112.20630335965342</v>
      </c>
      <c r="I23" s="119">
        <v>112.64126437450268</v>
      </c>
      <c r="J23" s="119">
        <v>112.45511041765904</v>
      </c>
      <c r="K23" s="119">
        <v>113.18732825849642</v>
      </c>
      <c r="L23" s="119">
        <v>111.93474378654111</v>
      </c>
      <c r="M23" s="98">
        <v>112.25903413705143</v>
      </c>
      <c r="N23" s="118"/>
      <c r="O23" s="77"/>
      <c r="P23" s="77"/>
      <c r="Q23" s="77"/>
      <c r="R23" s="77"/>
      <c r="S23" s="77"/>
      <c r="T23" s="77"/>
      <c r="U23" s="77"/>
      <c r="V23" s="137"/>
      <c r="W23" s="137"/>
      <c r="X23" s="137"/>
      <c r="Y23" s="137"/>
    </row>
    <row r="24" spans="1:25" ht="21.95" customHeight="1" x14ac:dyDescent="0.3">
      <c r="A24" s="26" t="s">
        <v>42</v>
      </c>
      <c r="B24" s="98">
        <v>100</v>
      </c>
      <c r="C24" s="98">
        <v>102.07364581139136</v>
      </c>
      <c r="D24" s="98">
        <v>104.80145843043871</v>
      </c>
      <c r="E24" s="98">
        <v>104.60830369600228</v>
      </c>
      <c r="F24" s="98">
        <v>115.3240486955313</v>
      </c>
      <c r="G24" s="98">
        <v>132.38441838910026</v>
      </c>
      <c r="H24" s="98">
        <v>145.39117533390635</v>
      </c>
      <c r="I24" s="119">
        <v>144.41962898118814</v>
      </c>
      <c r="J24" s="119">
        <v>151.21172454237839</v>
      </c>
      <c r="K24" s="119">
        <v>158.20973174993998</v>
      </c>
      <c r="L24" s="119">
        <v>151.3010611560353</v>
      </c>
      <c r="M24" s="98">
        <v>170.04581413861703</v>
      </c>
      <c r="N24" s="118"/>
      <c r="O24" s="77"/>
      <c r="P24" s="77"/>
      <c r="Q24" s="77"/>
      <c r="R24" s="77"/>
      <c r="S24" s="77"/>
      <c r="T24" s="77"/>
      <c r="U24" s="77"/>
      <c r="V24" s="137"/>
      <c r="W24" s="137"/>
      <c r="X24" s="137"/>
      <c r="Y24" s="137"/>
    </row>
    <row r="25" spans="1:25" ht="33" customHeight="1" x14ac:dyDescent="0.3">
      <c r="A25" s="12" t="s">
        <v>19</v>
      </c>
      <c r="B25" s="98">
        <v>100</v>
      </c>
      <c r="C25" s="98">
        <v>96.297506210922123</v>
      </c>
      <c r="D25" s="98">
        <v>93.086479999799295</v>
      </c>
      <c r="E25" s="98">
        <v>109.08325018135771</v>
      </c>
      <c r="F25" s="98">
        <v>115.06642798462561</v>
      </c>
      <c r="G25" s="98">
        <v>100.11370270839775</v>
      </c>
      <c r="H25" s="98">
        <v>94.999456874182357</v>
      </c>
      <c r="I25" s="119">
        <v>96.895017255405804</v>
      </c>
      <c r="J25" s="119">
        <v>105.94183059041922</v>
      </c>
      <c r="K25" s="119">
        <v>113.03442429579948</v>
      </c>
      <c r="L25" s="119">
        <v>106.22894010832465</v>
      </c>
      <c r="M25" s="98">
        <v>112.08943445307644</v>
      </c>
      <c r="N25" s="118"/>
      <c r="O25" s="77"/>
      <c r="P25" s="77"/>
      <c r="Q25" s="77"/>
      <c r="R25" s="77"/>
      <c r="S25" s="77"/>
      <c r="T25" s="77"/>
      <c r="U25" s="77"/>
      <c r="V25" s="137"/>
      <c r="W25" s="137"/>
      <c r="X25" s="137"/>
      <c r="Y25" s="137"/>
    </row>
    <row r="26" spans="1:25" ht="21.95" customHeight="1" x14ac:dyDescent="0.3">
      <c r="A26" s="14" t="s">
        <v>20</v>
      </c>
      <c r="B26" s="98">
        <v>100</v>
      </c>
      <c r="C26" s="98">
        <v>101.29239973512566</v>
      </c>
      <c r="D26" s="98">
        <v>99.395664395388494</v>
      </c>
      <c r="E26" s="98">
        <v>100.91576572071314</v>
      </c>
      <c r="F26" s="98">
        <v>104.45050699508489</v>
      </c>
      <c r="G26" s="98">
        <v>111.48554832524395</v>
      </c>
      <c r="H26" s="98">
        <v>127.26562960519345</v>
      </c>
      <c r="I26" s="119">
        <v>115.59848913386706</v>
      </c>
      <c r="J26" s="119">
        <v>123.51311695514558</v>
      </c>
      <c r="K26" s="119">
        <v>125.38935373388959</v>
      </c>
      <c r="L26" s="119">
        <v>94.761134884358484</v>
      </c>
      <c r="M26" s="98">
        <v>109.61787681643358</v>
      </c>
      <c r="N26" s="118"/>
      <c r="O26" s="77"/>
      <c r="P26" s="77"/>
      <c r="Q26" s="77"/>
      <c r="R26" s="77"/>
      <c r="S26" s="77"/>
      <c r="T26" s="77"/>
      <c r="U26" s="77"/>
      <c r="V26" s="137"/>
      <c r="W26" s="137"/>
      <c r="X26" s="137"/>
      <c r="Y26" s="137"/>
    </row>
    <row r="27" spans="1:25" ht="21.95" customHeight="1" x14ac:dyDescent="0.3">
      <c r="A27" s="15" t="s">
        <v>50</v>
      </c>
      <c r="B27" s="120">
        <v>100</v>
      </c>
      <c r="C27" s="120">
        <v>103.55204184746682</v>
      </c>
      <c r="D27" s="120">
        <v>104.12789158112427</v>
      </c>
      <c r="E27" s="120">
        <v>107.98224247296103</v>
      </c>
      <c r="F27" s="120">
        <v>110.1077912225645</v>
      </c>
      <c r="G27" s="120">
        <v>109.4635280943284</v>
      </c>
      <c r="H27" s="120">
        <v>109.78413696826868</v>
      </c>
      <c r="I27" s="120">
        <v>110.20842574959548</v>
      </c>
      <c r="J27" s="120">
        <v>111.90573386994667</v>
      </c>
      <c r="K27" s="120">
        <v>113.98425074399796</v>
      </c>
      <c r="L27" s="120">
        <v>111.03681147808524</v>
      </c>
      <c r="M27" s="120">
        <v>114.03150143455828</v>
      </c>
      <c r="N27" s="118"/>
      <c r="O27" s="77"/>
      <c r="P27" s="77"/>
      <c r="Q27" s="77"/>
      <c r="R27" s="77"/>
      <c r="S27" s="77"/>
      <c r="T27" s="77"/>
      <c r="U27" s="77"/>
      <c r="V27" s="137"/>
      <c r="W27" s="137"/>
      <c r="X27" s="137"/>
      <c r="Y27" s="137"/>
    </row>
    <row r="28" spans="1:25" ht="21.95" customHeight="1" x14ac:dyDescent="0.3">
      <c r="A28" s="16" t="s">
        <v>21</v>
      </c>
      <c r="B28" s="121">
        <v>100</v>
      </c>
      <c r="C28" s="121">
        <v>104.65952185917486</v>
      </c>
      <c r="D28" s="121">
        <v>106.67963111712491</v>
      </c>
      <c r="E28" s="121">
        <v>110.37155851620673</v>
      </c>
      <c r="F28" s="121">
        <v>113.07409820375537</v>
      </c>
      <c r="G28" s="121">
        <v>108.7557625257032</v>
      </c>
      <c r="H28" s="121">
        <v>106.71046469872826</v>
      </c>
      <c r="I28" s="121">
        <v>106.48865888485891</v>
      </c>
      <c r="J28" s="119">
        <v>109.1246643354704</v>
      </c>
      <c r="K28" s="119">
        <v>113.11789381641937</v>
      </c>
      <c r="L28" s="119">
        <v>110.00836402790111</v>
      </c>
      <c r="M28" s="119">
        <v>116.49562620069342</v>
      </c>
      <c r="N28" s="118"/>
      <c r="O28" s="77"/>
      <c r="P28" s="77"/>
      <c r="Q28" s="77"/>
      <c r="R28" s="77"/>
      <c r="S28" s="77"/>
      <c r="T28" s="77"/>
      <c r="U28" s="77"/>
      <c r="V28" s="137"/>
      <c r="W28" s="137"/>
      <c r="X28" s="137"/>
      <c r="Y28" s="137"/>
    </row>
    <row r="29" spans="1:25" ht="21.95" customHeight="1" x14ac:dyDescent="0.3">
      <c r="A29" s="17" t="s">
        <v>10</v>
      </c>
      <c r="B29" s="122">
        <v>100</v>
      </c>
      <c r="C29" s="122">
        <v>103.72529050704253</v>
      </c>
      <c r="D29" s="122">
        <v>104.5136127407787</v>
      </c>
      <c r="E29" s="122">
        <v>108.34261444994998</v>
      </c>
      <c r="F29" s="122">
        <v>110.54949742086836</v>
      </c>
      <c r="G29" s="122">
        <v>109.42767522789262</v>
      </c>
      <c r="H29" s="122">
        <v>109.42476159329955</v>
      </c>
      <c r="I29" s="122">
        <v>109.76718776062148</v>
      </c>
      <c r="J29" s="122">
        <v>111.57986542340694</v>
      </c>
      <c r="K29" s="122">
        <v>113.87872323471271</v>
      </c>
      <c r="L29" s="122">
        <v>110.91318210635492</v>
      </c>
      <c r="M29" s="122">
        <v>114.24453126913936</v>
      </c>
      <c r="N29" s="118"/>
      <c r="O29" s="77"/>
      <c r="P29" s="77"/>
      <c r="Q29" s="77"/>
      <c r="R29" s="77"/>
      <c r="S29" s="77"/>
      <c r="T29" s="77"/>
      <c r="U29" s="77"/>
      <c r="V29" s="137"/>
      <c r="W29" s="137"/>
      <c r="X29" s="137"/>
      <c r="Y29" s="137"/>
    </row>
    <row r="30" spans="1:25" x14ac:dyDescent="0.25">
      <c r="A30" s="192" t="s">
        <v>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25" x14ac:dyDescent="0.25">
      <c r="A31" s="125"/>
      <c r="B31" s="125"/>
      <c r="C31" s="125"/>
      <c r="D31" s="125"/>
      <c r="E31" s="125"/>
      <c r="F31" s="125"/>
      <c r="G31" s="125"/>
    </row>
  </sheetData>
  <mergeCells count="5">
    <mergeCell ref="A3:J3"/>
    <mergeCell ref="A30:M30"/>
    <mergeCell ref="A2:M2"/>
    <mergeCell ref="B4:M4"/>
    <mergeCell ref="A4:A5"/>
  </mergeCells>
  <hyperlinks>
    <hyperlink ref="M3" location="Índice!A1" display="Índice!A1" xr:uid="{48946371-25AC-4A3E-84D1-44D6D810F5C0}"/>
  </hyperlinks>
  <pageMargins left="0.511811024" right="0.511811024" top="0.78740157499999996" bottom="0.78740157499999996" header="0.31496062000000002" footer="0.31496062000000002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Z38"/>
  <sheetViews>
    <sheetView showGridLines="0" zoomScale="85" zoomScaleNormal="85" workbookViewId="0"/>
  </sheetViews>
  <sheetFormatPr defaultRowHeight="15" x14ac:dyDescent="0.25"/>
  <cols>
    <col min="1" max="1" width="60.7109375" customWidth="1"/>
    <col min="2" max="7" width="11.7109375" customWidth="1"/>
    <col min="8" max="8" width="11.7109375" style="29" customWidth="1"/>
    <col min="9" max="13" width="11.7109375" customWidth="1"/>
  </cols>
  <sheetData>
    <row r="1" spans="1:26" s="29" customFormat="1" x14ac:dyDescent="0.25"/>
    <row r="2" spans="1:26" ht="24.95" customHeight="1" x14ac:dyDescent="0.25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6" s="29" customFormat="1" x14ac:dyDescent="0.25">
      <c r="A3" s="197"/>
      <c r="B3" s="197"/>
      <c r="C3" s="197"/>
      <c r="D3" s="197"/>
      <c r="E3" s="197"/>
      <c r="F3" s="198"/>
      <c r="G3" s="198"/>
      <c r="H3" s="198"/>
      <c r="I3" s="198"/>
      <c r="J3" s="198"/>
      <c r="K3" s="79"/>
      <c r="M3" s="153" t="s">
        <v>71</v>
      </c>
    </row>
    <row r="4" spans="1:26" s="24" customFormat="1" ht="24.95" customHeight="1" x14ac:dyDescent="0.25">
      <c r="A4" s="186" t="s">
        <v>11</v>
      </c>
      <c r="B4" s="129" t="s">
        <v>76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26" s="24" customFormat="1" ht="24.95" customHeight="1" x14ac:dyDescent="0.25">
      <c r="A5" s="187"/>
      <c r="B5" s="35">
        <v>2010</v>
      </c>
      <c r="C5" s="35">
        <v>2011</v>
      </c>
      <c r="D5" s="35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5">
        <v>2018</v>
      </c>
      <c r="K5" s="30">
        <v>2019</v>
      </c>
      <c r="L5" s="30">
        <v>2020</v>
      </c>
      <c r="M5" s="30">
        <v>2021</v>
      </c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6" s="23" customFormat="1" ht="21.95" customHeight="1" x14ac:dyDescent="0.25">
      <c r="A6" s="2" t="s">
        <v>22</v>
      </c>
      <c r="B6" s="123">
        <v>0.26953130627858218</v>
      </c>
      <c r="C6" s="123">
        <v>0.46829351252352536</v>
      </c>
      <c r="D6" s="123">
        <v>0.35683190734008102</v>
      </c>
      <c r="E6" s="123">
        <v>0.40598364232446665</v>
      </c>
      <c r="F6" s="123">
        <v>0.44980117424035881</v>
      </c>
      <c r="G6" s="123">
        <v>0.3364004813381255</v>
      </c>
      <c r="H6" s="117">
        <v>0.39766319215219514</v>
      </c>
      <c r="I6" s="124">
        <v>0.38418681552196821</v>
      </c>
      <c r="J6" s="124">
        <v>0.45226799975233373</v>
      </c>
      <c r="K6" s="124">
        <v>0.40851496949425781</v>
      </c>
      <c r="L6" s="124">
        <v>0.67558425644177933</v>
      </c>
      <c r="M6" s="140">
        <v>0.88962516024528782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6" s="23" customFormat="1" ht="21.95" customHeight="1" x14ac:dyDescent="0.25">
      <c r="A7" s="12" t="s">
        <v>27</v>
      </c>
      <c r="B7" s="114">
        <v>0.17948373432669318</v>
      </c>
      <c r="C7" s="114">
        <v>0.36723649208065839</v>
      </c>
      <c r="D7" s="114">
        <v>0.2683214540151318</v>
      </c>
      <c r="E7" s="114">
        <v>0.28594353849729071</v>
      </c>
      <c r="F7" s="114">
        <v>0.33998792417612417</v>
      </c>
      <c r="G7" s="114">
        <v>0.25131246035904398</v>
      </c>
      <c r="H7" s="114">
        <v>0.23920770493750507</v>
      </c>
      <c r="I7" s="114">
        <v>0.24384561367769086</v>
      </c>
      <c r="J7" s="114">
        <v>0.34330742300765388</v>
      </c>
      <c r="K7" s="114">
        <v>0.28836719207186451</v>
      </c>
      <c r="L7" s="114">
        <v>0.4846881610080408</v>
      </c>
      <c r="M7" s="114">
        <v>0.57409124270489531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26" s="23" customFormat="1" ht="21.95" customHeight="1" x14ac:dyDescent="0.25">
      <c r="A8" s="14" t="s">
        <v>32</v>
      </c>
      <c r="B8" s="114">
        <v>7.9301352036228984E-2</v>
      </c>
      <c r="C8" s="114">
        <v>8.5669766020587845E-2</v>
      </c>
      <c r="D8" s="114">
        <v>7.565680150326784E-2</v>
      </c>
      <c r="E8" s="114">
        <v>0.10473942432167617</v>
      </c>
      <c r="F8" s="114">
        <v>8.8645550245091784E-2</v>
      </c>
      <c r="G8" s="114">
        <v>5.9146716718384305E-2</v>
      </c>
      <c r="H8" s="114">
        <v>0.12932717095307289</v>
      </c>
      <c r="I8" s="114">
        <v>0.10903738011126313</v>
      </c>
      <c r="J8" s="114">
        <v>7.6994313253451283E-2</v>
      </c>
      <c r="K8" s="114">
        <v>8.6080107748049708E-2</v>
      </c>
      <c r="L8" s="114">
        <v>0.14147594847931252</v>
      </c>
      <c r="M8" s="114">
        <v>0.26510696578408466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:26" s="23" customFormat="1" ht="21.95" customHeight="1" x14ac:dyDescent="0.25">
      <c r="A9" s="14" t="s">
        <v>43</v>
      </c>
      <c r="B9" s="114">
        <v>1.0746219915659992E-2</v>
      </c>
      <c r="C9" s="114">
        <v>1.5387254422278958E-2</v>
      </c>
      <c r="D9" s="114">
        <v>1.2853651821681378E-2</v>
      </c>
      <c r="E9" s="114">
        <v>1.5300679505499805E-2</v>
      </c>
      <c r="F9" s="114">
        <v>2.1167699819142842E-2</v>
      </c>
      <c r="G9" s="114">
        <v>2.5941304260697219E-2</v>
      </c>
      <c r="H9" s="114">
        <v>2.9128316261617188E-2</v>
      </c>
      <c r="I9" s="114">
        <v>3.1303821733014138E-2</v>
      </c>
      <c r="J9" s="114">
        <v>3.1966263491228539E-2</v>
      </c>
      <c r="K9" s="114">
        <v>3.4067669674343631E-2</v>
      </c>
      <c r="L9" s="114">
        <v>4.9420146954426022E-2</v>
      </c>
      <c r="M9" s="114">
        <v>5.0426951756307833E-2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:26" s="23" customFormat="1" ht="21.95" customHeight="1" x14ac:dyDescent="0.25">
      <c r="A10" s="2" t="s">
        <v>23</v>
      </c>
      <c r="B10" s="117">
        <v>7.5514981819297553</v>
      </c>
      <c r="C10" s="117">
        <v>7.1233599594373542</v>
      </c>
      <c r="D10" s="117">
        <v>7.0198509650365022</v>
      </c>
      <c r="E10" s="117">
        <v>6.4258103953818164</v>
      </c>
      <c r="F10" s="117">
        <v>6.6278065052112245</v>
      </c>
      <c r="G10" s="117">
        <v>5.3662389522977971</v>
      </c>
      <c r="H10" s="117">
        <v>4.6815010650125579</v>
      </c>
      <c r="I10" s="117">
        <v>3.918691179073436</v>
      </c>
      <c r="J10" s="117">
        <v>4.2194811626109585</v>
      </c>
      <c r="K10" s="117">
        <v>3.8915410760995446</v>
      </c>
      <c r="L10" s="117">
        <v>4.5521350410161219</v>
      </c>
      <c r="M10" s="141">
        <v>3.98224405244222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6" s="23" customFormat="1" ht="21.95" customHeight="1" x14ac:dyDescent="0.25">
      <c r="A11" s="14" t="s">
        <v>39</v>
      </c>
      <c r="B11" s="114">
        <v>2.8486297267812873E-2</v>
      </c>
      <c r="C11" s="114">
        <v>1.8280071285229457E-2</v>
      </c>
      <c r="D11" s="114">
        <v>1.705787273412682E-2</v>
      </c>
      <c r="E11" s="114">
        <v>1.7586881174961707E-2</v>
      </c>
      <c r="F11" s="114">
        <v>1.273708391811078E-2</v>
      </c>
      <c r="G11" s="114">
        <v>7.8018640875137475E-3</v>
      </c>
      <c r="H11" s="114">
        <v>1.1648477997500614E-2</v>
      </c>
      <c r="I11" s="114">
        <v>4.1149726672278257E-3</v>
      </c>
      <c r="J11" s="114">
        <v>9.2547105281714052E-3</v>
      </c>
      <c r="K11" s="114">
        <v>9.8574204019753215E-3</v>
      </c>
      <c r="L11" s="114">
        <v>4.1822916565242303E-3</v>
      </c>
      <c r="M11" s="114">
        <v>1.3200917572660478E-2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6" s="23" customFormat="1" ht="21.95" customHeight="1" x14ac:dyDescent="0.25">
      <c r="A12" s="14" t="s">
        <v>12</v>
      </c>
      <c r="B12" s="114">
        <v>1.5558851683079828</v>
      </c>
      <c r="C12" s="114">
        <v>1.6688596936987103</v>
      </c>
      <c r="D12" s="114">
        <v>1.5794773874953081</v>
      </c>
      <c r="E12" s="114">
        <v>1.3495688834655277</v>
      </c>
      <c r="F12" s="114">
        <v>1.7983193533584221</v>
      </c>
      <c r="G12" s="114">
        <v>1.372146810128466</v>
      </c>
      <c r="H12" s="114">
        <v>1.1044986710940543</v>
      </c>
      <c r="I12" s="114">
        <v>0.94897028082672774</v>
      </c>
      <c r="J12" s="114">
        <v>1.2538140666283175</v>
      </c>
      <c r="K12" s="114">
        <v>0.90784036561008152</v>
      </c>
      <c r="L12" s="114">
        <v>1.0203134225766364</v>
      </c>
      <c r="M12" s="114">
        <v>1.1423905431387671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s="23" customFormat="1" ht="33" customHeight="1" x14ac:dyDescent="0.25">
      <c r="A13" s="12" t="s">
        <v>13</v>
      </c>
      <c r="B13" s="114">
        <v>1.1457986415943016</v>
      </c>
      <c r="C13" s="114">
        <v>0.85212350927293889</v>
      </c>
      <c r="D13" s="114">
        <v>0.8801258858145391</v>
      </c>
      <c r="E13" s="114">
        <v>0.8556844581372226</v>
      </c>
      <c r="F13" s="114">
        <v>0.91787858769860564</v>
      </c>
      <c r="G13" s="114">
        <v>1.0405624317137927</v>
      </c>
      <c r="H13" s="114">
        <v>0.81233111614984999</v>
      </c>
      <c r="I13" s="114">
        <v>0.87165198239751318</v>
      </c>
      <c r="J13" s="114">
        <v>0.80235148409693402</v>
      </c>
      <c r="K13" s="114">
        <v>0.95688324665056135</v>
      </c>
      <c r="L13" s="114">
        <v>0.98289913622680425</v>
      </c>
      <c r="M13" s="114">
        <v>0.78288925129972842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s="23" customFormat="1" ht="21.95" customHeight="1" x14ac:dyDescent="0.25">
      <c r="A14" s="14" t="s">
        <v>14</v>
      </c>
      <c r="B14" s="114">
        <v>4.8213280747596583</v>
      </c>
      <c r="C14" s="114">
        <v>4.5840966851804783</v>
      </c>
      <c r="D14" s="114">
        <v>4.5431898189925288</v>
      </c>
      <c r="E14" s="114">
        <v>4.202970172604104</v>
      </c>
      <c r="F14" s="114">
        <v>3.8988714802360858</v>
      </c>
      <c r="G14" s="114">
        <v>2.9457278463680252</v>
      </c>
      <c r="H14" s="114">
        <v>2.7530227997711543</v>
      </c>
      <c r="I14" s="114">
        <v>2.0939539431819671</v>
      </c>
      <c r="J14" s="114">
        <v>2.154060901357536</v>
      </c>
      <c r="K14" s="114">
        <v>2.016960043436927</v>
      </c>
      <c r="L14" s="114">
        <v>2.5447401905561571</v>
      </c>
      <c r="M14" s="114">
        <v>2.0437633404310644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s="23" customFormat="1" ht="21.95" customHeight="1" x14ac:dyDescent="0.25">
      <c r="A15" s="2" t="s">
        <v>24</v>
      </c>
      <c r="B15" s="117">
        <v>92.178970511791675</v>
      </c>
      <c r="C15" s="117">
        <v>92.408346528039147</v>
      </c>
      <c r="D15" s="117">
        <v>92.623317127623395</v>
      </c>
      <c r="E15" s="117">
        <v>93.16820596229374</v>
      </c>
      <c r="F15" s="117">
        <v>92.922392320548397</v>
      </c>
      <c r="G15" s="117">
        <v>94.297360566365015</v>
      </c>
      <c r="H15" s="117">
        <v>94.920835742833958</v>
      </c>
      <c r="I15" s="117">
        <v>95.697122005404267</v>
      </c>
      <c r="J15" s="117">
        <v>95.328250837636958</v>
      </c>
      <c r="K15" s="117">
        <v>95.699943954405583</v>
      </c>
      <c r="L15" s="117">
        <v>94.772280702542105</v>
      </c>
      <c r="M15" s="141">
        <v>95.128130787312486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s="23" customFormat="1" ht="21.95" customHeight="1" x14ac:dyDescent="0.25">
      <c r="A16" s="12" t="s">
        <v>44</v>
      </c>
      <c r="B16" s="114">
        <v>7.3965008507948875</v>
      </c>
      <c r="C16" s="114">
        <v>7.2906862419196239</v>
      </c>
      <c r="D16" s="114">
        <v>8.7699985317971407</v>
      </c>
      <c r="E16" s="114">
        <v>7.6838938196189313</v>
      </c>
      <c r="F16" s="114">
        <v>7.4741212293593495</v>
      </c>
      <c r="G16" s="114">
        <v>6.7592399332816839</v>
      </c>
      <c r="H16" s="114">
        <v>6.1111743350967718</v>
      </c>
      <c r="I16" s="114">
        <v>5.657637941815822</v>
      </c>
      <c r="J16" s="114">
        <v>5.5882517481537572</v>
      </c>
      <c r="K16" s="114">
        <v>6.4266623225926134</v>
      </c>
      <c r="L16" s="114">
        <v>5.4301402301413058</v>
      </c>
      <c r="M16" s="142">
        <v>6.052536360347931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s="23" customFormat="1" ht="21.95" customHeight="1" x14ac:dyDescent="0.25">
      <c r="A17" s="14" t="s">
        <v>15</v>
      </c>
      <c r="B17" s="114">
        <v>2.7501614316509704</v>
      </c>
      <c r="C17" s="114">
        <v>2.8061263853771603</v>
      </c>
      <c r="D17" s="114">
        <v>2.8312977408102737</v>
      </c>
      <c r="E17" s="114">
        <v>2.6168977497915322</v>
      </c>
      <c r="F17" s="114">
        <v>2.332656468965526</v>
      </c>
      <c r="G17" s="114">
        <v>2.3101469451479892</v>
      </c>
      <c r="H17" s="114">
        <v>2.5834801411309019</v>
      </c>
      <c r="I17" s="114">
        <v>2.5466684616445145</v>
      </c>
      <c r="J17" s="114">
        <v>2.5977499805875182</v>
      </c>
      <c r="K17" s="114">
        <v>2.4103678197718788</v>
      </c>
      <c r="L17" s="114">
        <v>1.9392678774589556</v>
      </c>
      <c r="M17" s="142">
        <v>2.3923522115832569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s="23" customFormat="1" ht="21.95" customHeight="1" x14ac:dyDescent="0.25">
      <c r="A18" s="14" t="s">
        <v>45</v>
      </c>
      <c r="B18" s="114">
        <v>1.9575660897227392</v>
      </c>
      <c r="C18" s="114">
        <v>1.8800381957337602</v>
      </c>
      <c r="D18" s="114">
        <v>1.7182244022085993</v>
      </c>
      <c r="E18" s="114">
        <v>2.0409700649745939</v>
      </c>
      <c r="F18" s="114">
        <v>2.0218138067844995</v>
      </c>
      <c r="G18" s="114">
        <v>1.8279142488130438</v>
      </c>
      <c r="H18" s="114">
        <v>1.5783090361642778</v>
      </c>
      <c r="I18" s="114">
        <v>1.7631813704648125</v>
      </c>
      <c r="J18" s="114">
        <v>1.8012972191570855</v>
      </c>
      <c r="K18" s="114">
        <v>1.9276139069469418</v>
      </c>
      <c r="L18" s="114">
        <v>1.5157261326898737</v>
      </c>
      <c r="M18" s="142">
        <v>1.1925383621714321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s="23" customFormat="1" ht="21.95" customHeight="1" x14ac:dyDescent="0.25">
      <c r="A19" s="14" t="s">
        <v>46</v>
      </c>
      <c r="B19" s="114">
        <v>4.106176140230418</v>
      </c>
      <c r="C19" s="114">
        <v>3.7088142017940431</v>
      </c>
      <c r="D19" s="114">
        <v>3.6955062886817234</v>
      </c>
      <c r="E19" s="114">
        <v>4.2031991916267994</v>
      </c>
      <c r="F19" s="114">
        <v>3.2249428224991683</v>
      </c>
      <c r="G19" s="114">
        <v>3.3675725187737688</v>
      </c>
      <c r="H19" s="114">
        <v>3.13233642246519</v>
      </c>
      <c r="I19" s="114">
        <v>2.9396080508266844</v>
      </c>
      <c r="J19" s="114">
        <v>3.0908659011253645</v>
      </c>
      <c r="K19" s="114">
        <v>3.1605187997675817</v>
      </c>
      <c r="L19" s="114">
        <v>3.1849816844554213</v>
      </c>
      <c r="M19" s="142">
        <v>2.8994515736605067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s="23" customFormat="1" ht="21.95" customHeight="1" x14ac:dyDescent="0.25">
      <c r="A20" s="12" t="s">
        <v>16</v>
      </c>
      <c r="B20" s="114">
        <v>13.665495884462878</v>
      </c>
      <c r="C20" s="114">
        <v>13.392913759407596</v>
      </c>
      <c r="D20" s="114">
        <v>12.852238917466844</v>
      </c>
      <c r="E20" s="114">
        <v>12.134819809622654</v>
      </c>
      <c r="F20" s="114">
        <v>13.39870612756218</v>
      </c>
      <c r="G20" s="114">
        <v>14.289784717464862</v>
      </c>
      <c r="H20" s="114">
        <v>16.198682346746679</v>
      </c>
      <c r="I20" s="114">
        <v>16.783520873862393</v>
      </c>
      <c r="J20" s="114">
        <v>15.990398050399431</v>
      </c>
      <c r="K20" s="114">
        <v>16.578824515633052</v>
      </c>
      <c r="L20" s="114">
        <v>15.813456673684389</v>
      </c>
      <c r="M20" s="142">
        <v>15.486217504885403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s="23" customFormat="1" ht="21.95" customHeight="1" x14ac:dyDescent="0.25">
      <c r="A21" s="14" t="s">
        <v>17</v>
      </c>
      <c r="B21" s="114">
        <v>6.4711145691782264</v>
      </c>
      <c r="C21" s="114">
        <v>7.0582115502917695</v>
      </c>
      <c r="D21" s="114">
        <v>7.2001909443578471</v>
      </c>
      <c r="E21" s="114">
        <v>7.3209755762484701</v>
      </c>
      <c r="F21" s="114">
        <v>7.6914241380405075</v>
      </c>
      <c r="G21" s="114">
        <v>7.7938450991466848</v>
      </c>
      <c r="H21" s="114">
        <v>6.8815131597028856</v>
      </c>
      <c r="I21" s="114">
        <v>7.3416366928293204</v>
      </c>
      <c r="J21" s="114">
        <v>7.4157421357053011</v>
      </c>
      <c r="K21" s="114">
        <v>6.8602502449120282</v>
      </c>
      <c r="L21" s="114">
        <v>7.6812561679663647</v>
      </c>
      <c r="M21" s="142">
        <v>8.4864581969537269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s="23" customFormat="1" ht="33" customHeight="1" x14ac:dyDescent="0.25">
      <c r="A22" s="12" t="s">
        <v>18</v>
      </c>
      <c r="B22" s="114">
        <v>6.6367177080839284</v>
      </c>
      <c r="C22" s="114">
        <v>6.1690795608134925</v>
      </c>
      <c r="D22" s="114">
        <v>6.6779293461116769</v>
      </c>
      <c r="E22" s="114">
        <v>7.1306007143198471</v>
      </c>
      <c r="F22" s="114">
        <v>8.0330125876412506</v>
      </c>
      <c r="G22" s="114">
        <v>7.0792259108425375</v>
      </c>
      <c r="H22" s="114">
        <v>7.2201243240752238</v>
      </c>
      <c r="I22" s="114">
        <v>6.536751734953504</v>
      </c>
      <c r="J22" s="114">
        <v>6.3432030152152734</v>
      </c>
      <c r="K22" s="114">
        <v>6.7049168449802172</v>
      </c>
      <c r="L22" s="114">
        <v>5.7676793357586256</v>
      </c>
      <c r="M22" s="142">
        <v>7.3030079927646803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23" customFormat="1" ht="33" customHeight="1" x14ac:dyDescent="0.25">
      <c r="A23" s="12" t="s">
        <v>47</v>
      </c>
      <c r="B23" s="114">
        <v>44.276113908256093</v>
      </c>
      <c r="C23" s="114">
        <v>45.180581542619393</v>
      </c>
      <c r="D23" s="114">
        <v>43.525692835691999</v>
      </c>
      <c r="E23" s="114">
        <v>44.285213257519892</v>
      </c>
      <c r="F23" s="114">
        <v>43.063723906173152</v>
      </c>
      <c r="G23" s="114">
        <v>44.711354977697525</v>
      </c>
      <c r="H23" s="114">
        <v>44.599774206935997</v>
      </c>
      <c r="I23" s="114">
        <v>45.455368172048999</v>
      </c>
      <c r="J23" s="114">
        <v>45.016198417749997</v>
      </c>
      <c r="K23" s="114">
        <v>44.136387845027002</v>
      </c>
      <c r="L23" s="114">
        <v>46.287748287057646</v>
      </c>
      <c r="M23" s="142">
        <v>45.446065515906355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s="23" customFormat="1" ht="21.95" customHeight="1" x14ac:dyDescent="0.25">
      <c r="A24" s="26" t="s">
        <v>42</v>
      </c>
      <c r="B24" s="114">
        <v>2.4327868854166605</v>
      </c>
      <c r="C24" s="114">
        <v>2.4714828705660561</v>
      </c>
      <c r="D24" s="114">
        <v>2.7033866940289015</v>
      </c>
      <c r="E24" s="114">
        <v>2.895323728319859</v>
      </c>
      <c r="F24" s="114">
        <v>3.1290746007355179</v>
      </c>
      <c r="G24" s="114">
        <v>3.9021583031314608</v>
      </c>
      <c r="H24" s="114">
        <v>4.3735543768853216</v>
      </c>
      <c r="I24" s="114">
        <v>4.4583172355210632</v>
      </c>
      <c r="J24" s="114">
        <v>5.0183502373154223</v>
      </c>
      <c r="K24" s="114">
        <v>5.0970617527964421</v>
      </c>
      <c r="L24" s="114">
        <v>4.9104577074736753</v>
      </c>
      <c r="M24" s="142">
        <v>3.524186514445951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s="23" customFormat="1" ht="33" customHeight="1" x14ac:dyDescent="0.25">
      <c r="A25" s="12" t="s">
        <v>19</v>
      </c>
      <c r="B25" s="114">
        <v>1.8301135616244726</v>
      </c>
      <c r="C25" s="114">
        <v>1.7809489073432681</v>
      </c>
      <c r="D25" s="114">
        <v>1.9457940771294171</v>
      </c>
      <c r="E25" s="114">
        <v>2.1455344310944624</v>
      </c>
      <c r="F25" s="114">
        <v>1.8387479465073595</v>
      </c>
      <c r="G25" s="114">
        <v>1.5489785318978235</v>
      </c>
      <c r="H25" s="114">
        <v>1.439047207955602</v>
      </c>
      <c r="I25" s="114">
        <v>1.4889553932488648</v>
      </c>
      <c r="J25" s="114">
        <v>1.6621697268704587</v>
      </c>
      <c r="K25" s="114">
        <v>1.6736660210951597</v>
      </c>
      <c r="L25" s="114">
        <v>1.6621281091653135</v>
      </c>
      <c r="M25" s="142">
        <v>1.7598481291594161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s="23" customFormat="1" ht="21.95" customHeight="1" x14ac:dyDescent="0.25">
      <c r="A26" s="14" t="s">
        <v>20</v>
      </c>
      <c r="B26" s="114">
        <v>0.65622348237043027</v>
      </c>
      <c r="C26" s="114">
        <v>0.6694633121729886</v>
      </c>
      <c r="D26" s="114">
        <v>0.70305734933896302</v>
      </c>
      <c r="E26" s="114">
        <v>0.71077761915672577</v>
      </c>
      <c r="F26" s="114">
        <v>0.7141686862799026</v>
      </c>
      <c r="G26" s="114">
        <v>0.70713938016764277</v>
      </c>
      <c r="H26" s="114">
        <v>0.80284018567585003</v>
      </c>
      <c r="I26" s="114">
        <v>0.72547607818863002</v>
      </c>
      <c r="J26" s="114">
        <v>0.80402440535706998</v>
      </c>
      <c r="K26" s="114">
        <v>0.72367388088337004</v>
      </c>
      <c r="L26" s="114">
        <v>0.57943849669054237</v>
      </c>
      <c r="M26" s="142">
        <v>0.58546842543383881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s="23" customFormat="1" ht="21.95" customHeight="1" x14ac:dyDescent="0.25">
      <c r="A27" s="17" t="s">
        <v>49</v>
      </c>
      <c r="B27" s="21">
        <v>100</v>
      </c>
      <c r="C27" s="21">
        <v>100</v>
      </c>
      <c r="D27" s="21">
        <v>100</v>
      </c>
      <c r="E27" s="21">
        <v>100</v>
      </c>
      <c r="F27" s="21">
        <v>100</v>
      </c>
      <c r="G27" s="21">
        <v>100</v>
      </c>
      <c r="H27" s="21">
        <v>100</v>
      </c>
      <c r="I27" s="21">
        <v>100</v>
      </c>
      <c r="J27" s="21">
        <v>100</v>
      </c>
      <c r="K27" s="21">
        <v>99.999999999999389</v>
      </c>
      <c r="L27" s="21">
        <v>100</v>
      </c>
      <c r="M27" s="143">
        <v>100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5.75" customHeight="1" x14ac:dyDescent="0.25">
      <c r="A28" s="192" t="s">
        <v>72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x14ac:dyDescent="0.25">
      <c r="A29" s="125"/>
      <c r="B29" s="125"/>
      <c r="C29" s="125"/>
      <c r="D29" s="125"/>
      <c r="E29" s="125"/>
      <c r="F29" s="125"/>
      <c r="G29" s="125"/>
      <c r="H29" s="4"/>
      <c r="I29" s="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M32" s="29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M33" s="29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M34" s="29"/>
    </row>
    <row r="35" spans="1:13" x14ac:dyDescent="0.25">
      <c r="G35" s="4"/>
      <c r="H35" s="4"/>
      <c r="I35" s="4"/>
      <c r="M35" s="29"/>
    </row>
    <row r="36" spans="1:13" x14ac:dyDescent="0.25">
      <c r="G36" s="4"/>
      <c r="H36" s="4"/>
      <c r="I36" s="4"/>
      <c r="M36" s="29"/>
    </row>
    <row r="37" spans="1:13" x14ac:dyDescent="0.25">
      <c r="G37" s="4"/>
      <c r="H37" s="4"/>
      <c r="I37" s="4"/>
      <c r="M37" s="29"/>
    </row>
    <row r="38" spans="1:13" x14ac:dyDescent="0.25">
      <c r="G38" s="4"/>
      <c r="H38" s="4"/>
      <c r="I38" s="4"/>
      <c r="M38" s="29"/>
    </row>
  </sheetData>
  <mergeCells count="4">
    <mergeCell ref="A3:J3"/>
    <mergeCell ref="A2:M2"/>
    <mergeCell ref="A4:A5"/>
    <mergeCell ref="A28:M28"/>
  </mergeCells>
  <hyperlinks>
    <hyperlink ref="M3" location="Índice!A1" display="Índice!A1" xr:uid="{644B4AB6-2A58-4BD0-9E47-7FA7E380068A}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 </vt:lpstr>
      <vt:lpstr>Tabela 10</vt:lpstr>
      <vt:lpstr>'Tabela 5'!Area_de_impressao</vt:lpstr>
      <vt:lpstr>índice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2023-11-16T17:53:51Z</dcterms:modified>
</cp:coreProperties>
</file>